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wjproject.sharepoint.com/research/Programmatic/Access to Justice/World Bank A2J &amp; Tech/2ndConsultationSAT/"/>
    </mc:Choice>
  </mc:AlternateContent>
  <xr:revisionPtr revIDLastSave="0" documentId="8_{B8386EA3-6EE1-45C9-A78A-7A7AE340D40E}" xr6:coauthVersionLast="47" xr6:coauthVersionMax="47" xr10:uidLastSave="{00000000-0000-0000-0000-000000000000}"/>
  <bookViews>
    <workbookView xWindow="-110" yWindow="-110" windowWidth="19420" windowHeight="10300" tabRatio="854" activeTab="4" xr2:uid="{FADB24CC-6FC7-46D0-8811-874CCEBA977A}"/>
  </bookViews>
  <sheets>
    <sheet name="READ ME" sheetId="8" r:id="rId1"/>
    <sheet name="Pillar 1 DEMAND&amp;ADOPTION" sheetId="4" r:id="rId2"/>
    <sheet name="OLDPillar 1" sheetId="3" state="hidden" r:id="rId3"/>
    <sheet name="OLDPillar 1_4Nov" sheetId="5" state="hidden" r:id="rId4"/>
    <sheet name="Pillar 2 LAWS" sheetId="10" r:id="rId5"/>
    <sheet name="Pillar 3 CAPACITY" sheetId="11" r:id="rId6"/>
    <sheet name="FORMATTED_Pillar 1 LAWS" sheetId="7" state="hidden" r:id="rId7"/>
    <sheet name="Pillar 4 LANDSCAPE" sheetId="1" r:id="rId8"/>
    <sheet name="Overall Score" sheetId="9" r:id="rId9"/>
  </sheets>
  <definedNames>
    <definedName name="_xlnm._FilterDatabase" localSheetId="1" hidden="1">'Pillar 1 DEMAND&amp;ADOPTION'!$B$3:$K$61</definedName>
    <definedName name="_xlnm._FilterDatabase" localSheetId="5" hidden="1">'Pillar 3 CAPACITY'!$B$3:$M$3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0" l="1"/>
  <c r="C43" i="9"/>
  <c r="C42" i="9"/>
  <c r="C40" i="9"/>
  <c r="C39" i="9"/>
  <c r="C38" i="9"/>
  <c r="C37" i="9"/>
  <c r="C36" i="9"/>
  <c r="F29" i="10"/>
  <c r="J29" i="10" s="1"/>
  <c r="I110" i="11"/>
  <c r="C31" i="9" s="1"/>
  <c r="C30" i="9"/>
  <c r="C29" i="9"/>
  <c r="J85" i="11"/>
  <c r="C28" i="9" s="1"/>
  <c r="C27" i="9"/>
  <c r="C26" i="9"/>
  <c r="C25" i="9"/>
  <c r="C24" i="9"/>
  <c r="C23" i="9"/>
  <c r="F24" i="11" l="1"/>
  <c r="J24" i="11" s="1"/>
  <c r="F37" i="11"/>
  <c r="J37" i="11" s="1"/>
  <c r="F43" i="11"/>
  <c r="J43" i="11"/>
  <c r="F60" i="11"/>
  <c r="J60" i="11" s="1"/>
  <c r="F74" i="11"/>
  <c r="J74" i="11" s="1"/>
  <c r="F85" i="11"/>
  <c r="F99" i="11"/>
  <c r="J99" i="11"/>
  <c r="F109" i="11"/>
  <c r="J109" i="11" s="1"/>
  <c r="F12" i="10"/>
  <c r="J12" i="10" s="1"/>
  <c r="C15" i="9" s="1"/>
  <c r="J23" i="10"/>
  <c r="C16" i="9" s="1"/>
  <c r="C17" i="9"/>
  <c r="J90" i="1"/>
  <c r="J87" i="1"/>
  <c r="J74" i="1"/>
  <c r="J64" i="1"/>
  <c r="J37" i="1"/>
  <c r="J30" i="1"/>
  <c r="J22" i="1"/>
  <c r="F62" i="4"/>
  <c r="J62" i="4" s="1"/>
  <c r="C9" i="9" s="1"/>
  <c r="I30" i="10" l="1"/>
  <c r="C18" i="9" s="1"/>
  <c r="F96" i="1"/>
  <c r="J96" i="1" s="1"/>
  <c r="F90" i="1"/>
  <c r="F87" i="1"/>
  <c r="F80" i="1"/>
  <c r="J80" i="1" s="1"/>
  <c r="C41" i="9" s="1"/>
  <c r="F74" i="1"/>
  <c r="F64" i="1"/>
  <c r="F37" i="1"/>
  <c r="F30" i="1"/>
  <c r="F22" i="1"/>
  <c r="F54" i="4"/>
  <c r="J54" i="4" s="1"/>
  <c r="F30" i="4"/>
  <c r="J30" i="4" s="1"/>
  <c r="C6" i="9" s="1"/>
  <c r="F42" i="4"/>
  <c r="J42" i="4" s="1"/>
  <c r="C7" i="9" s="1"/>
  <c r="C44" i="9" l="1"/>
  <c r="I97" i="1"/>
  <c r="C45" i="9" s="1"/>
  <c r="C8" i="9"/>
  <c r="I63" i="4"/>
  <c r="C10" i="9" s="1"/>
  <c r="C4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tc={1247D028-A0B0-4547-8843-183DF65C9726}</author>
    <author>tc={0FEBC9E2-C64D-4E51-83A1-E0AA85109135}</author>
    <author>tc={980DCB48-2DE5-48F8-A3BC-414D9179D80A}</author>
    <author>tc={79D4F028-97E0-400A-849E-B1C250D16755}</author>
    <author>tc={88AE7386-7B87-4C8C-840E-F92890CBB07E}</author>
    <author>tc={364DA76C-BF2A-495B-A80A-5D850F0FB585}</author>
    <author>tc={6062658D-9ADB-4E3C-99F2-2E2E19F3E95C}</author>
    <author>tc={F0C7E16C-50AD-4517-8FF2-47FD8048982F}</author>
    <author>tc={0076665F-5AA0-46B3-A569-9806CB53FF92}</author>
    <author>tc={E6A89E0A-C455-427F-94D8-DE5BFA2890D6}</author>
    <author>tc={C9122DD0-7E46-4512-A4E5-56D17FC87FD2}</author>
    <author>tc={A222A72E-771E-410C-9320-4F2C64E96EF9}</author>
    <author>tc={465AE7B3-FEF0-426B-9304-2FAF26A8F141}</author>
  </authors>
  <commentList>
    <comment ref="E3" authorId="0" shapeId="0" xr:uid="{1247D028-A0B0-4547-8843-183DF65C9726}">
      <text>
        <t>[Threaded comment]
Your version of Excel allows you to read this threaded comment; however, any edits to it will get removed if the file is opened in a newer version of Excel. Learn more: https://go.microsoft.com/fwlink/?linkid=870924
Comment:
    To discuss: how much nuance do we want to capture in the scoring? 
EBRD uses a scale of 0-3, AJAT uses 1-5. Sticking with a binary here for now but will need to discuss further.</t>
      </text>
    </comment>
    <comment ref="D5" authorId="1" shapeId="0" xr:uid="{0FEBC9E2-C64D-4E51-83A1-E0AA85109135}">
      <text>
        <t>[Threaded comment]
Your version of Excel allows you to read this threaded comment; however, any edits to it will get removed if the file is opened in a newer version of Excel. Learn more: https://go.microsoft.com/fwlink/?linkid=870924
Comment:
    This indicator is loosely informed by indicator 1B from the AJAT tool, which measures “Is the statutory legal framework clear, unambiguous, and internally consistent such that citizens have a high degree of legal certainty regarding applicable laws and procedures.”</t>
      </text>
    </comment>
    <comment ref="E7" authorId="2" shapeId="0" xr:uid="{980DCB48-2DE5-48F8-A3BC-414D9179D80A}">
      <text>
        <t>[Threaded comment]
Your version of Excel allows you to read this threaded comment; however, any edits to it will get removed if the file is opened in a newer version of Excel. Learn more: https://go.microsoft.com/fwlink/?linkid=870924
Comment:
    This links to Pillar 3 and the question around if there is a certification/credentialization process for non-lawyers.</t>
      </text>
    </comment>
    <comment ref="D10" authorId="3" shapeId="0" xr:uid="{79D4F028-97E0-400A-849E-B1C250D16755}">
      <text>
        <t>[Threaded comment]
Your version of Excel allows you to read this threaded comment; however, any edits to it will get removed if the file is opened in a newer version of Excel. Learn more: https://go.microsoft.com/fwlink/?linkid=870924
Comment:
    To discuss (and the below) – how does this inform the selection of a justice technology? This came up in the consultations (E.g., Tiana Lee’s) about how the lack of a right to counsel increases likelihood of self-representation. 
However, I’m not sure if this is critical to include here w/r/t selecting the most appropriate justice technology.</t>
      </text>
    </comment>
    <comment ref="D12" authorId="4" shapeId="0" xr:uid="{88AE7386-7B87-4C8C-840E-F92890CBB07E}">
      <text>
        <t>[Threaded comment]
Your version of Excel allows you to read this threaded comment; however, any edits to it will get removed if the file is opened in a newer version of Excel. Learn more: https://go.microsoft.com/fwlink/?linkid=870924
Comment:
    The logic flow here is (1) are there laws, (2) if so, are those laws clear, and (3) if so, what do those laws say.</t>
      </text>
    </comment>
    <comment ref="D17" authorId="5" shapeId="0" xr:uid="{364DA76C-BF2A-495B-A80A-5D850F0FB585}">
      <text>
        <t xml:space="preserve">[Threaded comment]
Your version of Excel allows you to read this threaded comment; however, any edits to it will get removed if the file is opened in a newer version of Excel. Learn more: https://go.microsoft.com/fwlink/?linkid=870924
Comment:
    Whether there is legislation governing the use of generative AI in the provision of justice. </t>
      </text>
    </comment>
    <comment ref="E17" authorId="6" shapeId="0" xr:uid="{6062658D-9ADB-4E3C-99F2-2E2E19F3E95C}">
      <text>
        <t>[Threaded comment]
Your version of Excel allows you to read this threaded comment; however, any edits to it will get removed if the file is opened in a newer version of Excel. Learn more: https://go.microsoft.com/fwlink/?linkid=870924
Comment:
    Should it be more broad to include gov’t services OR more specific to be tailored to family justice services</t>
      </text>
    </comment>
    <comment ref="C18" authorId="7" shapeId="0" xr:uid="{F0C7E16C-50AD-4517-8FF2-47FD8048982F}">
      <text>
        <t>[Threaded comment]
Your version of Excel allows you to read this threaded comment; however, any edits to it will get removed if the file is opened in a newer version of Excel. Learn more: https://go.microsoft.com/fwlink/?linkid=870924
Comment:
    To discuss – is this necessary if we’re focusing specific on the use of ICTs in the justice sector?
Reply:
    If including both, I think this indicator should precede the other on the use of ICTs in the justice sector since this is the more generalizable of the two.</t>
      </text>
    </comment>
    <comment ref="C21" authorId="8" shapeId="0" xr:uid="{0076665F-5AA0-46B3-A569-9806CB53FF92}">
      <text>
        <t>[Threaded comment]
Your version of Excel allows you to read this threaded comment; however, any edits to it will get removed if the file is opened in a newer version of Excel. Learn more: https://go.microsoft.com/fwlink/?linkid=870924
Comment:
    This is broader – more about tech generally. Also include laws re: gen AI?</t>
      </text>
    </comment>
    <comment ref="G21" authorId="9" shapeId="0" xr:uid="{E6A89E0A-C455-427F-94D8-DE5BFA2890D6}">
      <text>
        <t>[Threaded comment]
Your version of Excel allows you to read this threaded comment; however, any edits to it will get removed if the file is opened in a newer version of Excel. Learn more: https://go.microsoft.com/fwlink/?linkid=870924
Comment:
    Data privacy/security are very important but the lack of clear laws doesn’t impede the deployment; rather, it shifts more of the onus to the implementor. E.g., EU vs. US privacy laws.</t>
      </text>
    </comment>
    <comment ref="E26" authorId="10" shapeId="0" xr:uid="{C9122DD0-7E46-4512-A4E5-56D17FC87FD2}">
      <text>
        <t xml:space="preserve">[Threaded comment]
Your version of Excel allows you to read this threaded comment; however, any edits to it will get removed if the file is opened in a newer version of Excel. Learn more: https://go.microsoft.com/fwlink/?linkid=870924
Comment:
    People living in vulnerability vs vulnerable populations - do we have a preference? </t>
      </text>
    </comment>
    <comment ref="H27" authorId="11" shapeId="0" xr:uid="{A222A72E-771E-410C-9320-4F2C64E96EF9}">
      <text>
        <t>[Threaded comment]
Your version of Excel allows you to read this threaded comment; however, any edits to it will get removed if the file is opened in a newer version of Excel. Learn more: https://go.microsoft.com/fwlink/?linkid=870924
Comment:
    Made the text “targeted violence” as it is likely that there are existing laws against assault or abuse? How do we feel about this?</t>
      </text>
    </comment>
    <comment ref="D33" authorId="12" shapeId="0" xr:uid="{465AE7B3-FEF0-426B-9304-2FAF26A8F141}">
      <text>
        <t xml:space="preserve">[Threaded comment]
Your version of Excel allows you to read this threaded comment; however, any edits to it will get removed if the file is opened in a newer version of Excel. Learn more: https://go.microsoft.com/fwlink/?linkid=870924
Comment:
    @Hannah Rigazzi adding this here. Given that corruption is more systemic and not really targeted at certain people, I think we can keep this pretty general. What do you think?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tc={CF6ECD9E-D673-4EEB-96F7-DA5FA23F60D5}</author>
    <author>tc={880E20FD-651C-4862-A8EF-269B5EA2A1FD}</author>
    <author>tc={D5248E65-C566-4A2C-9CC6-4C3C6C4F54F6}</author>
    <author>tc={ECB161E4-D41F-46B9-A351-C1526BDB0A06}</author>
    <author>tc={4AE3B5E8-E780-41B1-BE6D-BD799CF841A1}</author>
    <author>tc={298E5759-39E5-4001-A460-600BCCF1CE83}</author>
    <author>tc={83E2F808-D7AC-4248-892F-531BB728B8A2}</author>
    <author>tc={E8CDA61B-C526-4DFE-B849-B6371CB3628F}</author>
    <author>tc={49CF664C-2082-416A-B375-D6894FEE7590}</author>
    <author>tc={278BDD1F-14F6-4EF0-89AF-77B99CBD49C1}</author>
    <author>tc={FED4D332-755A-4A8B-A700-154422B1B276}</author>
    <author>tc={48517158-8580-487A-850D-1B4D3B89DD9C}</author>
    <author>tc={6F8C32B9-A3DA-45AF-8BBA-45FE5167378A}</author>
    <author>tc={B1930B8F-F78A-4D0F-B3B9-101B034331F2}</author>
  </authors>
  <commentList>
    <comment ref="B3" authorId="0" shapeId="0" xr:uid="{CF6ECD9E-D673-4EEB-96F7-DA5FA23F60D5}">
      <text>
        <t>[Threaded comment]
Your version of Excel allows you to read this threaded comment; however, any edits to it will get removed if the file is opened in a newer version of Excel. Learn more: https://go.microsoft.com/fwlink/?linkid=870924
Comment:
    Relabel this.</t>
      </text>
    </comment>
    <comment ref="E3" authorId="1" shapeId="0" xr:uid="{880E20FD-651C-4862-A8EF-269B5EA2A1FD}">
      <text>
        <t>[Threaded comment]
Your version of Excel allows you to read this threaded comment; however, any edits to it will get removed if the file is opened in a newer version of Excel. Learn more: https://go.microsoft.com/fwlink/?linkid=870924
Comment:
    To discuss: how much nuance do we want to capture in the scoring? 
EBRD uses a scale of 0-3, AJAT uses 1-5. Sticking with a binary here for now but will need to discuss further.</t>
      </text>
    </comment>
    <comment ref="I3" authorId="2" shapeId="0" xr:uid="{D5248E65-C566-4A2C-9CC6-4C3C6C4F54F6}">
      <text>
        <t>[Threaded comment]
Your version of Excel allows you to read this threaded comment; however, any edits to it will get removed if the file is opened in a newer version of Excel. Learn more: https://go.microsoft.com/fwlink/?linkid=870924
Comment:
    GH to review
Reply:
    To discuss – we are not pursuing the decision trees)</t>
      </text>
    </comment>
    <comment ref="D5" authorId="3" shapeId="0" xr:uid="{ECB161E4-D41F-46B9-A351-C1526BDB0A06}">
      <text>
        <t>[Threaded comment]
Your version of Excel allows you to read this threaded comment; however, any edits to it will get removed if the file is opened in a newer version of Excel. Learn more: https://go.microsoft.com/fwlink/?linkid=870924
Comment:
    This indicator is loosely informed by indicator 1B from the AJAT tool, which measures “Is the statutory legal framework clear, unambiguous, and internally consistent such that citizens have a high degree of legal certainty regarding applicable laws and procedures.”</t>
      </text>
    </comment>
    <comment ref="E7" authorId="4" shapeId="0" xr:uid="{4AE3B5E8-E780-41B1-BE6D-BD799CF841A1}">
      <text>
        <t>[Threaded comment]
Your version of Excel allows you to read this threaded comment; however, any edits to it will get removed if the file is opened in a newer version of Excel. Learn more: https://go.microsoft.com/fwlink/?linkid=870924
Comment:
    This links to Pillar 3 and the question around if there is a certification/credentialization process for non-lawyers.</t>
      </text>
    </comment>
    <comment ref="D10" authorId="5" shapeId="0" xr:uid="{298E5759-39E5-4001-A460-600BCCF1CE83}">
      <text>
        <t>[Threaded comment]
Your version of Excel allows you to read this threaded comment; however, any edits to it will get removed if the file is opened in a newer version of Excel. Learn more: https://go.microsoft.com/fwlink/?linkid=870924
Comment:
    To discuss (and the below) – how does this inform the selection of a justice technology? This came up in the consultations (E.g., Tiana Lee’s) about how the lack of a right to counsel increases likelihood of self-representation. 
However, I’m not sure if this is critical to include here w/r/t selecting the most appropriate justice technology.</t>
      </text>
    </comment>
    <comment ref="D12" authorId="6" shapeId="0" xr:uid="{83E2F808-D7AC-4248-892F-531BB728B8A2}">
      <text>
        <t>[Threaded comment]
Your version of Excel allows you to read this threaded comment; however, any edits to it will get removed if the file is opened in a newer version of Excel. Learn more: https://go.microsoft.com/fwlink/?linkid=870924
Comment:
    The logic flow here is (1) are there laws, (2) if so, are those laws clear, and (3) if so, what do those laws say.</t>
      </text>
    </comment>
    <comment ref="D17" authorId="7" shapeId="0" xr:uid="{E8CDA61B-C526-4DFE-B849-B6371CB3628F}">
      <text>
        <t xml:space="preserve">[Threaded comment]
Your version of Excel allows you to read this threaded comment; however, any edits to it will get removed if the file is opened in a newer version of Excel. Learn more: https://go.microsoft.com/fwlink/?linkid=870924
Comment:
    Whether there is legislation governing the use of generative AI in the provision of justice. </t>
      </text>
    </comment>
    <comment ref="E17" authorId="8" shapeId="0" xr:uid="{49CF664C-2082-416A-B375-D6894FEE7590}">
      <text>
        <t>[Threaded comment]
Your version of Excel allows you to read this threaded comment; however, any edits to it will get removed if the file is opened in a newer version of Excel. Learn more: https://go.microsoft.com/fwlink/?linkid=870924
Comment:
    Should it be more broad to include gov’t services OR more specific to be tailored to family justice services</t>
      </text>
    </comment>
    <comment ref="C18" authorId="9" shapeId="0" xr:uid="{278BDD1F-14F6-4EF0-89AF-77B99CBD49C1}">
      <text>
        <t>[Threaded comment]
Your version of Excel allows you to read this threaded comment; however, any edits to it will get removed if the file is opened in a newer version of Excel. Learn more: https://go.microsoft.com/fwlink/?linkid=870924
Comment:
    To discuss – is this necessary if we’re focusing specific on the use of ICTs in the justice sector?
Reply:
    If including both, I think this indicator should precede the other on the use of ICTs in the justice sector since this is the more generalizable of the two.</t>
      </text>
    </comment>
    <comment ref="C21" authorId="10" shapeId="0" xr:uid="{FED4D332-755A-4A8B-A700-154422B1B276}">
      <text>
        <t>[Threaded comment]
Your version of Excel allows you to read this threaded comment; however, any edits to it will get removed if the file is opened in a newer version of Excel. Learn more: https://go.microsoft.com/fwlink/?linkid=870924
Comment:
    This is broader – more about tech generally. Also include laws re: gen AI?</t>
      </text>
    </comment>
    <comment ref="G21" authorId="11" shapeId="0" xr:uid="{48517158-8580-487A-850D-1B4D3B89DD9C}">
      <text>
        <t>[Threaded comment]
Your version of Excel allows you to read this threaded comment; however, any edits to it will get removed if the file is opened in a newer version of Excel. Learn more: https://go.microsoft.com/fwlink/?linkid=870924
Comment:
    Data privacy/security are very important but the lack of clear laws doesn’t impede the deployment; rather, it shifts more of the onus to the implementor. E.g., EU vs. US privacy laws.</t>
      </text>
    </comment>
    <comment ref="H25" authorId="12" shapeId="0" xr:uid="{6F8C32B9-A3DA-45AF-8BBA-45FE5167378A}">
      <text>
        <t>[Threaded comment]
Your version of Excel allows you to read this threaded comment; however, any edits to it will get removed if the file is opened in a newer version of Excel. Learn more: https://go.microsoft.com/fwlink/?linkid=870924
Comment:
    Made the text “targeted violence” as it is likely that there are existing laws against assault or abuse? How do we feel about this?</t>
      </text>
    </comment>
    <comment ref="D27" authorId="13" shapeId="0" xr:uid="{B1930B8F-F78A-4D0F-B3B9-101B034331F2}">
      <text>
        <t xml:space="preserve">[Threaded comment]
Your version of Excel allows you to read this threaded comment; however, any edits to it will get removed if the file is opened in a newer version of Excel. Learn more: https://go.microsoft.com/fwlink/?linkid=870924
Comment:
    @Hannah Rigazzi adding this here. Given that corruption is more systemic and not really targeted at certain people, I think we can keep this pretty general. What do you think?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tc={2DE2538B-6052-0445-AA6C-47F03149B525}</author>
    <author>tc={6489D3F7-9963-441D-A9D0-219F769BF45D}</author>
    <author>tc={30822B6C-3766-40F0-B3B8-1F22476B5C30}</author>
    <author>tc={CD98B531-01A3-4661-B59E-4526BA5B0AC6}</author>
    <author>tc={2537A01D-14C6-4847-B70C-881EF9DC1A0F}</author>
    <author>tc={BC79A2D6-F9F5-4F7D-8FEE-2177A49BF619}</author>
    <author>tc={72834483-6EDF-4CA4-AB1A-AD65C28D134E}</author>
    <author>tc={1DCBF29C-F845-4CEF-AC32-EF9C4B8E3D2E}</author>
    <author>tc={A4E6373F-567F-4063-9CEA-E32FDCBBD4DD}</author>
    <author>tc={AAEC5D18-5096-4171-956D-4D674B8F6F58}</author>
    <author>tc={9637FE8A-86D9-482B-BA6E-770566C885FB}</author>
    <author>tc={899C9E1F-9695-40B5-9A4B-7CCFB9CE182A}</author>
    <author>tc={C1E526D3-C646-4581-A98B-175BBC2C53FC}</author>
    <author>tc={7D191F41-78B8-43F0-BDF7-D35662E1F2BB}</author>
    <author>tc={E0040D18-F0DB-4E4B-A7B2-3BE45297C91F}</author>
    <author>tc={D360EEEB-6523-4160-A950-EE8611EA3587}</author>
    <author>tc={F7BE6BD7-F5DB-455F-8B32-E4A2E3FA9F8C}</author>
    <author>tc={595A3297-9AA6-4A9F-9ABB-A3BA48A4E263}</author>
    <author>tc={8B16D4BE-1356-4856-8ECE-331B2B53536C}</author>
    <author>tc={C52FFF5D-4AE9-4428-A66A-F822C6967051}</author>
    <author>tc={B5E977EB-1C8F-4AD2-A96D-A4A9C2954796}</author>
    <author>tc={50231784-DC7B-4F60-84CD-505F8249A79B}</author>
    <author>tc={D7A1A499-BB4D-4D0D-92FF-B5BD63077917}</author>
    <author>tc={1419DEB8-F71C-4F72-9DB8-CFA1DDC4F389}</author>
    <author>tc={D9916ADD-DC12-40BD-9F7A-8ADD59188A6F}</author>
    <author>tc={80DB0825-AFC4-4CB4-AA63-0200A84F9C7A}</author>
    <author>tc={1FAC96C9-E18C-40C4-ABF7-A517D2BB792F}</author>
    <author>tc={CF5D3A2D-8C91-40FD-82B3-D7B46FF3D1E2}</author>
    <author>tc={DCE36FB3-5962-4E32-9DDF-2A2AE1EEBCEC}</author>
    <author>tc={3A450816-E2C8-4319-8F78-32EBE961828E}</author>
    <author>tc={02C40546-823B-4974-8B40-2C10686FE8DE}</author>
    <author>tc={8703ACE6-A5F0-43CA-82BE-3A474D282FDF}</author>
    <author>tc={0B16C75D-E530-47E0-A5F0-1086541CD8F3}</author>
    <author>tc={67D11D4D-1091-4C55-BCB2-13C8D36F8EE5}</author>
    <author>tc={379A85AA-D7F7-4133-97CF-4FB09753611D}</author>
    <author>tc={9069A629-A689-4B9A-8AFB-CB33B2B4D1F7}</author>
    <author>tc={B83AD747-055E-416F-AA46-4481515C258A}</author>
  </authors>
  <commentList>
    <comment ref="A1" authorId="0" shapeId="0" xr:uid="{2DE2538B-6052-0445-AA6C-47F03149B525}">
      <text>
        <t>[Threaded comment]
Your version of Excel allows you to read this threaded comment; however, any edits to it will get removed if the file is opened in a newer version of Excel. Learn more: https://go.microsoft.com/fwlink/?linkid=870924
Comment:
    @Grace Hulseman My only suggestion would be to start from column A, since I’m referecing column content in the CF. Thanks!
Reply:
    @Daniela Barba noted! We’ll be sure to do so when we implement this.</t>
      </text>
    </comment>
    <comment ref="G5" authorId="1" shapeId="0" xr:uid="{6489D3F7-9963-441D-A9D0-219F769BF45D}">
      <text>
        <t>[Threaded comment]
Your version of Excel allows you to read this threaded comment; however, any edits to it will get removed if the file is opened in a newer version of Excel. Learn more: https://go.microsoft.com/fwlink/?linkid=870924
Comment:
    To discuss: how much nuance do we want to capture in the scoring? 
EBRD uses a scale of 0-3, AJAT uses 1-5. Sticking with a binary here for now but will need to discuss further.</t>
      </text>
    </comment>
    <comment ref="K5" authorId="2" shapeId="0" xr:uid="{30822B6C-3766-40F0-B3B8-1F22476B5C3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@Grace Hulseman, @Hannah Rigazzi, @Gustavo Adolfo Núñez Peralta, and @Horacio Ortiz, to discuss / confirm. In my view, these dimensions are not indispensable, given the docus on enabling reforms at the dimension level. Thoughts? 
Reply:
    I hadn’t thought about this before, but for most indicators in other pillars the value for this column might be both? At the dimension level, I am sure all would imply policy reforms, as you said, Daniela.
Reply:
    I’m not sure I understand your comment, Daniela. 
I believe that all of these dimensions are indispensable, given their relevance for dimension-level reform. By distinguishing between the primary goal I did not intend to signal relative importance but instead to clarity the intent.</t>
      </text>
    </comment>
    <comment ref="L5" authorId="3" shapeId="0" xr:uid="{CD98B531-01A3-4661-B59E-4526BA5B0AC6}">
      <text>
        <t>[Threaded comment]
Your version of Excel allows you to read this threaded comment; however, any edits to it will get removed if the file is opened in a newer version of Excel. Learn more: https://go.microsoft.com/fwlink/?linkid=870924
Comment:
    OMIT FROM THE FINAL EXCEL.
Only for reference now to compare with what is in the CF.</t>
      </text>
    </comment>
    <comment ref="M5" authorId="4" shapeId="0" xr:uid="{2537A01D-14C6-4847-B70C-881EF9DC1A0F}">
      <text>
        <t>[Threaded comment]
Your version of Excel allows you to read this threaded comment; however, any edits to it will get removed if the file is opened in a newer version of Excel. Learn more: https://go.microsoft.com/fwlink/?linkid=870924
Comment:
    GH to review
Reply:
    To discuss – we are not pursuing the decision trees)
Reply:
    NOTE: This column is for reference when developing the expanded menu of justice technologies. It will NOT be included in the indicator framework.</t>
      </text>
    </comment>
    <comment ref="N5" authorId="5" shapeId="0" xr:uid="{BC79A2D6-F9F5-4F7D-8FEE-2177A49BF619}">
      <text>
        <t>[Threaded comment]
Your version of Excel allows you to read this threaded comment; however, any edits to it will get removed if the file is opened in a newer version of Excel. Learn more: https://go.microsoft.com/fwlink/?linkid=870924
Comment:
    @Horacio Ortiz, @Hannah Rigazzi, @Grace Hulseman, and @Gustavo Adolfo Núñez Peralta, it seems to me that this column would matter for other pillars as well. Thoughts? 
Reply:
    Could you please clarify what this column is showing, @Grace Hulseman?
Reply:
    After googling the expression, I think I understand. My concern with this is just coming up with a stable criterion to assign values to this column.
Reply:
    how about we assign a YES (or a 1?) only to elements whose absence (only 0s, in the event of continuous or ordinal variables that include more levels than binary variables) affect the ability to implement technologies altogether? 
Reply:
    Sounds good. I will add this column in P2 and P4.
Reply:
    @Horacio Ortiz  This is meant to clarify if the indicator is a critical input for the use of a justice technology. 
E.g., if it is illegal for justice tech to be used in the family justice system, that will eliminate the option for doing so. 
Reply:
    Keep this in the final submission.</t>
      </text>
    </comment>
    <comment ref="F6" authorId="6" shapeId="0" xr:uid="{72834483-6EDF-4CA4-AB1A-AD65C28D134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@Grace Hulseman in passing, what happens when there is no LNS, then it would follow an expert advice (think GPP or QRQ). Suggest rephrasing as legal needs assessment. 
Reply:
    Agreed and updated.</t>
      </text>
    </comment>
    <comment ref="E7" authorId="7" shapeId="0" xr:uid="{1DCBF29C-F845-4CEF-AC32-EF9C4B8E3D2E}">
      <text>
        <t xml:space="preserve">[Threaded comment]
Your version of Excel allows you to read this threaded comment; however, any edits to it will get removed if the file is opened in a newer version of Excel. Learn more: https://go.microsoft.com/fwlink/?linkid=870924
Comment:
    Clarifying we refer to pillar 2 and not step 1 in the devo of the tool. </t>
      </text>
    </comment>
    <comment ref="E8" authorId="8" shapeId="0" xr:uid="{A4E6373F-567F-4063-9CEA-E32FDCBBD4DD}">
      <text>
        <t>[Threaded comment]
Your version of Excel allows you to read this threaded comment; however, any edits to it will get removed if the file is opened in a newer version of Excel. Learn more: https://go.microsoft.com/fwlink/?linkid=870924
Comment:
    These questions can get long with the nuance that we must include - could we consider a header similar to what we have in the GPP that defines concepts like “people living in vulnerability” to be those that are identified in the legal needs assessment? @Grace Hulseman 
Reply:
    @Hannah Rigazzi I believe this is now resolved; the header you added and Daniela updated clarifies this. Resolving this thread now.</t>
      </text>
    </comment>
    <comment ref="F8" authorId="9" shapeId="0" xr:uid="{AAEC5D18-5096-4171-956D-4D674B8F6F58}">
      <text>
        <t>[Threaded comment]
Your version of Excel allows you to read this threaded comment; however, any edits to it will get removed if the file is opened in a newer version of Excel. Learn more: https://go.microsoft.com/fwlink/?linkid=870924
Comment:
    Alt text, borrowing language from v-dem and trying to address the shortcomings identified by Alex: 
In law, people living in vulnerability (based on those identified by the LNS) are protected from discrimination by transparent laws with predictable enforcement.
Reply:
    Wording options “people living in vulnerability (based on those identified by the legal needs assessment)” OR “people identified as most vulnerable by the legal needs assessment”
Reply:
    Adding “(people living in vulnerability)” so that this shorthand can be used in the following indicators to support the streamlining.</t>
      </text>
    </comment>
    <comment ref="G8" authorId="10" shapeId="0" xr:uid="{9637FE8A-86D9-482B-BA6E-770566C885FB}">
      <text>
        <t>[Threaded comment]
Your version of Excel allows you to read this threaded comment; however, any edits to it will get removed if the file is opened in a newer version of Excel. Learn more: https://go.microsoft.com/fwlink/?linkid=870924
Comment:
    DTB comment: what do we mean by transparency and predictability here?
It would be helpful to have more detail and examples of transparent/predictable laws.
HR: perhaps predictable doesn’t make the most sense; replace it with clarity. Will need to look further to find examples. 
Reply:
    I see mechanisms for enforcement are included in the next indicator. What  would the guidance look like? Would it be helpful to mention in the second sentence for level .5:: ‘The laws and regulations are not easily available to the public and/or do not provide for clear and actionable guidelines to protect people from discrimination.” ? If so, level 1: could have a similar phrasing. Thoughts @Grace Hulseman and @Hannah Rigazzi ?   
Reply:
    @Daniela Barba I like that phrasing! If Hannah concurs, we will implement throughout.
Reply:
    Absolutely! I can implement throughout!
Reply:
    Thank you, Hannah!</t>
      </text>
    </comment>
    <comment ref="F9" authorId="11" shapeId="0" xr:uid="{899C9E1F-9695-40B5-9A4B-7CCFB9CE182A}">
      <text>
        <t>[Threaded comment]
Your version of Excel allows you to read this threaded comment; however, any edits to it will get removed if the file is opened in a newer version of Excel. Learn more: https://go.microsoft.com/fwlink/?linkid=870924
Comment:
    Here and for the two other sub-dimensions I am adding in a second indicator about “in practice”. This is informed by Alex’s feedback from the Nov. 6th meeting about needing to think beyond just the existence of the law.
The measurement/scoring will reflect Daniela’s suggestion of thinking about the sanctioning power.
The language of “in practice” vs. “in law” is taken from the Global Integrity Africa Integrity Indicators.
Reply:
    @Hannah Rigazzi is “are enforceable” good language here? Trying to capture the measurement of existing sanctions/enforcement
Reply:
    To note, I think “Are enforceable” aligns with this section being de jure, whereas the other pillars may consider if they actually are enforced (de facto)
Reply:
    I agree!! Enforceable fits (whereas are enforced wouldn’t) - are we good to keep as is? 
Reply:
    Yes, I think this is resolved.</t>
      </text>
    </comment>
    <comment ref="G9" authorId="12" shapeId="0" xr:uid="{C1E526D3-C646-4581-A98B-175BBC2C53FC}">
      <text>
        <t>[Threaded comment]
Your version of Excel allows you to read this threaded comment; however, any edits to it will get removed if the file is opened in a newer version of Excel. Learn more: https://go.microsoft.com/fwlink/?linkid=870924
Comment:
    @Grace Hulseman thoughts on this language for enforceability? 
Reply:
    Need to clarify sanctioning mechanisms
Reply:
    I think we discussed this on Friday; this looks good to me. LMK if further questions persist.
Reply:
    I think that we could refer to monitoring and enforcement, which entails a sanction. Moreover, the phrasing seems to be about the de facto / existing mechanisms to enforce the law (e.g., “The sanctioning or enforcement mechanisms are not easily available…”  I wonder if to keep Pillar 1 more distinct from Pillar 3 we should refer to “0: Laws and regulations protecting people living in vulnerability from discrimination do not provide for mechanisms for their monitoring and enforcement.”
0.5:  Laws and regulations protecting people living in vulnerability from discrimination provide for mechanisms for their monitoring and enforcement, but these provisions do not guarantee transparency and predictability. The legal provisions on mehanisms to monitor and enforce protections against discrimination are not easily available to the public and//or guidance on how the law should be implemented is not clear. “ 
Similar logic for 1:  Thoughts @Grace Hulseman and @Hannah Rigazzi? 
Reply:
    @Daniela Barba I agree re: updating the sanctioning phrasing to “monitoring and enforcement”.
Similarly, I agree with your updated phrasing making the indicator more comprehensive and not limited to existing mechanisms but rather to the law more broadly.
@Hannah Rigazzi chime in with your thoughts!
Reply:
    I like this language and will update accordingly!
Reply:
    Thank you, Hannah!
Reply:
    Text implemented, marking as resolved!</t>
      </text>
    </comment>
    <comment ref="G10" authorId="13" shapeId="0" xr:uid="{7D191F41-78B8-43F0-BDF7-D35662E1F2BB}">
      <text>
        <t>[Threaded comment]
Your version of Excel allows you to read this threaded comment; however, any edits to it will get removed if the file is opened in a newer version of Excel. Learn more: https://go.microsoft.com/fwlink/?linkid=870924
Comment:
    @Grace Hulseman and @Hannah Rigazzi see comment for cell E8 and let me know your thoughts
Reply:
    @Daniela Barba to clarify, are you referring to the comment on cell E6? This is cell E8. 
If so, I agree with your suggested phrasing on E6 and if Hannah agrees we will streamline throughout the relevant indicators!
Reply:
    Yes! Apologies. Made same mistake below as well. 
Reply:
    All good! ☺️ 
This is currently pending Hannah’s input.
Reply:
    Text implemented, marking as resolved!</t>
      </text>
    </comment>
    <comment ref="G11" authorId="14" shapeId="0" xr:uid="{E0040D18-F0DB-4E4B-A7B2-3BE45297C91F}">
      <text>
        <t>[Threaded comment]
Your version of Excel allows you to read this threaded comment; however, any edits to it will get removed if the file is opened in a newer version of Excel. Learn more: https://go.microsoft.com/fwlink/?linkid=870924
Comment:
    @Grace Hulseman and @Hannah Rigazzi please see comment for E9. 
Reply:
    Noted; I agree with the relevant comment on cell E7. Pending @Hannah Rigazzi input and if she concurs we can streamline throughout!
Reply:
    Sorry! references below to E9 should be to E7. 
Reply:
    ☺️ 
Reply:
    Text implemented, marking as resolved!</t>
      </text>
    </comment>
    <comment ref="G12" authorId="15" shapeId="0" xr:uid="{D360EEEB-6523-4160-A950-EE8611EA3587}">
      <text>
        <t>[Threaded comment]
Your version of Excel allows you to read this threaded comment; however, any edits to it will get removed if the file is opened in a newer version of Excel. Learn more: https://go.microsoft.com/fwlink/?linkid=870924
Comment:
    @Grace Hulseman and @Hannah Rigazzi please see comment for E6 and E7 for this and cell below and let me know your thoughts / adapt if applicable 
Reply:
    Noted and pending!
Reply:
    Text implemented, marking as resolved!</t>
      </text>
    </comment>
    <comment ref="A14" authorId="16" shapeId="0" xr:uid="{F7BE6BD7-F5DB-455F-8B32-E4A2E3FA9F8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@Grace Hulseman and @Hannah Rigazzi Should we include under LIA services an indicator following up on Arsa’s insight of how her organization’s activities were limited by laws preventing public officers from taking actions that are not explicitly mandated in the law?   
Reply:
    I feel that questions of the existence and clarity of laws about who can provide LIA and what LIA is cover that, but if you feel that it is too vague then it is definitely worth including. 
Reply:
    I agree with Hannah; I think this is implied in the existing questions. Perhaps this is something to note in the conceptual framework re: the use of the tool?
Also, I’m moving this comment up in line with the reorganization of the Dimension 2 sub-dimensions.</t>
      </text>
    </comment>
    <comment ref="G14" authorId="17" shapeId="0" xr:uid="{595A3297-9AA6-4A9F-9ABB-A3BA48A4E263}">
      <text>
        <t xml:space="preserve">[Threaded comment]
Your version of Excel allows you to read this threaded comment; however, any edits to it will get removed if the file is opened in a newer version of Excel. Learn more: https://go.microsoft.com/fwlink/?linkid=870924
Comment:
    @Grace Hulseman nd @Hannah Rigazzi I see why we would want to prime predictability in the law around LIA. I wonder if another way to think of this is giving a low punctuation not to the absence of laws regulating LIA, but to laws *restricting* the provision of LIA in ways that limit its supply and access. In this scenario, ansence of laws on LIA might still be worse than transparent and predictable laws on LIA,but better than laws *against* LIA, such that justice operators may still operate. Relatedly, perhaps it is not only the existence of laws about LIA (transparent and clear as they may be) that we care about, but rather the degree to which they guarantee access and legal certainty (predictability, fairness, and reliability that it will protect the best interest of people). Please let me know your thoughts on this
Reply:
    An alternative is to frame this indicator as those in cells E15 and E16, around the guarantee of LIA. 
Reply:
    For consideration, the dimension as discussed it refers to  “who and under what conditions legal problems may be addressed through legal advice services, or the degree to which they are centralized in the user’s jurisdiction” —&gt; a decentralization of services would involve more possible actors being able to provide them to increase access. The conditions may refer to setting standards of good care, credentialzation?
We also discussed measuring whether laws and regulations  “ the kinds and severity of legal problems that may require the assistance of lawyers, as opposed to the assistance of nonlawyers, paralegals, or community justice services.” &lt;— For example, criminal justice issues or more severe issues may need the attention of lawyers. I’m having second thoughts about whether certainty about this is worth including as an indicator. Or whether we could draw the line through an indicator of what is the threshold of seriousness / type of problem that a lawyer should take care of as opposed to a paralegal. 
Reply:
    Thanks for this, @Daniela Barba . My initial reaction - I agree that we should more clearly consider if/how laws restrict the provision of LIA services. However, do think we should consider first if the laws exist at all because if they do not exist, it increases the risk assumed by the tool user/the implementer due to the ambiguity. (E.g., if there is no law at all, maybe the implementer decides to pursue it but they have to navigate the gray areas themselves.)
Perhaps we could keep this measure of if they exist at all, and then add an indicator measuring if the existing laws restrict or not the provision?
Or, alternatively, update the scoring such that 0 = do not exist; 0.5 = exist but restrict the provision; 1 = exist and allow the provision? Although I’m not sure about giving partial credit if they’re restricted (although I do think the clarity at least may benefit the implementer as far as better defining scope of operation/risk).
I think I’d like to discuss this further to get into the nuance!
Reply:
    I see your point! We can discuss how to balance the needs of certainty for the implementer and how room for discretion may benefir the people served. Think, for example, of how certain CIJ actors see regulation and institutionalization as a form of control that prevents them from meeting people’s needs. Let me know if you’d like to discuss over a flash meeting with the team or the three of us. 
Reply:
    I think we could assess the quality of LIA regulations and the resulting restrictions separately.
If we assess the quality independently of the content, it is easier to argue what are the higher scores (per OECD’s criteria): serve clearly identified policy goals; be clear, simple, and practical; have a sound legal basis; be consistent with other regulations; be implemented in a transparent way. This benefits everyone, regardless of whether the regulation is restrictive or not.
Then we can give extra points if the regulation allows alternatives to lawyers, arguing from a PCJ approach that those are more accessible for people.
OECD’s criteria (p. 4): https://www.oecd-ilibrary.org/docserver/bfce607a-en.pdf?expires=1731519662&amp;id=id&amp;accname=guest&amp;checksum=E3E3CBF54B72167932B3FAA668D8B5D0 </t>
      </text>
    </comment>
    <comment ref="G16" authorId="18" shapeId="0" xr:uid="{8B16D4BE-1356-4856-8ECE-331B2B53536C}">
      <text>
        <t>[Threaded comment]
Your version of Excel allows you to read this threaded comment; however, any edits to it will get removed if the file is opened in a newer version of Excel. Learn more: https://go.microsoft.com/fwlink/?linkid=870924
Comment:
    If applicable, same logic as comment in E6 and E7 in this and previous cell. 
Reply:
    Noted and pending</t>
      </text>
    </comment>
    <comment ref="F17" authorId="19" shapeId="0" xr:uid="{C52FFF5D-4AE9-4428-A66A-F822C6967051}">
      <text>
        <t>[Threaded comment]
Your version of Excel allows you to read this threaded comment; however, any edits to it will get removed if the file is opened in a newer version of Excel. Learn more: https://go.microsoft.com/fwlink/?linkid=870924
Comment:
    To discuss (and the below) – how does this inform the selection of a justice technology? This came up in the consultations (E.g., Tiana Lee’s) about how the lack of a right to counsel increases likelihood of self-representation. 
However, I’m not sure if this is critical to include here w/r/t selecting the most appropriate justice technology.
Reply:
    Update – keeping this as it is relevant to the scope of practice. 
From Daniela: “I think they might not be relevant to tech selection (the means), but they are relevant to the substance since they indicate who can access LIA and affect the scope of action (and perhaps even funding) for providers. To me, they seem as relevant as the indicators concerning who can provide LIA.”</t>
      </text>
    </comment>
    <comment ref="G17" authorId="20" shapeId="0" xr:uid="{B5E977EB-1C8F-4AD2-A96D-A4A9C2954796}">
      <text>
        <t>[Threaded comment]
Your version of Excel allows you to read this threaded comment; however, any edits to it will get removed if the file is opened in a newer version of Excel. Learn more: https://go.microsoft.com/fwlink/?linkid=870924
Comment:
    I think this is a yes or no, without a .5 scale.
Reply:
    I agree!</t>
      </text>
    </comment>
    <comment ref="G18" authorId="21" shapeId="0" xr:uid="{50231784-DC7B-4F60-84CD-505F8249A79B}">
      <text>
        <t>[Threaded comment]
Your version of Excel allows you to read this threaded comment; however, any edits to it will get removed if the file is opened in a newer version of Excel. Learn more: https://go.microsoft.com/fwlink/?linkid=870924
Comment:
    Same as above - yes or no.</t>
      </text>
    </comment>
    <comment ref="G21" authorId="22" shapeId="0" xr:uid="{D7A1A499-BB4D-4D0D-92FF-B5BD63077917}">
      <text>
        <t>[Threaded comment]
Your version of Excel allows you to read this threaded comment; however, any edits to it will get removed if the file is opened in a newer version of Excel. Learn more: https://go.microsoft.com/fwlink/?linkid=870924
Comment:
    This links to Pillar 3 and the question around if there is a certification/credentialization process for non-lawyers.</t>
      </text>
    </comment>
    <comment ref="G22" authorId="23" shapeId="0" xr:uid="{1419DEB8-F71C-4F72-9DB8-CFA1DDC4F389}">
      <text>
        <t>[Threaded comment]
Your version of Excel allows you to read this threaded comment; however, any edits to it will get removed if the file is opened in a newer version of Excel. Learn more: https://go.microsoft.com/fwlink/?linkid=870924
Comment:
    @Grace Hulseman thoughts on this phrasing for regulatory sandbox? Including the 0.5 as a way of advocating for expansion if they exist in other sectors but am not attached to it. 
Reply:
    Thanks for this, Hannah!
I’m editing this so it’s part of it’s own sub-dimension (sandboxes could innovate in a way such that they benefit lawyers too). Also updating the language and scoring. Let me know what you think!
Reply:
    Also editing the language so it’s more about the existence of laws allowing for sandboxes, not the sandboxes themselves. If anything, the existence of sandboxes should potentially go in Pillar 4 b/c it’s about implementation.
Reply:
    @Daniela Barba following up on the comments in the CF, this indicator is for your review!</t>
      </text>
    </comment>
    <comment ref="F23" authorId="24" shapeId="0" xr:uid="{D9916ADD-DC12-40BD-9F7A-8ADD59188A6F}">
      <text>
        <t>[Threaded comment]
Your version of Excel allows you to read this threaded comment; however, any edits to it will get removed if the file is opened in a newer version of Excel. Learn more: https://go.microsoft.com/fwlink/?linkid=870924
Comment:
    The logic flow here is (1) are there laws, (2) if so, are those laws clear, and (3) if so, what do those laws say.</t>
      </text>
    </comment>
    <comment ref="G24" authorId="25" shapeId="0" xr:uid="{80DB0825-AFC4-4CB4-AA63-0200A84F9C7A}">
      <text>
        <t>[Threaded comment]
Your version of Excel allows you to read this threaded comment; however, any edits to it will get removed if the file is opened in a newer version of Excel. Learn more: https://go.microsoft.com/fwlink/?linkid=870924
Comment:
    I deleted the following indicator that was asking about the use of ICTs in sensitive matters (E.g., IPV/DV, child abuse, situations involving minors) as these types of problems will fall into either the civil or criminal space. With the updated 3-tier scoring, if there are limitations on the use of ICTs in family justice problems in the civil or criminal space it will be captured by the 0.5 score.
Reply:
    what do laws need to guarantee in the use of ICTs in family justice? can we think of a scenario where more icts are allowed in family justice but these icts in fact simulate service provision but curtail access to meaningful or impactful services? 
Reply:
    @Daniela Barba Hm… I think that the laws need to guarantee that ICTs are utilized in family justice services in a way such that people’s legal rights are not impeded or curtailed.
There is definitely a risk of providing digital services in a way such that quality is eroded (e.g., emphasis on guided information pathways makes it harder for people to get access to in-person services when needed.)
To clarify this, what if we update the scoring as follows:
0: ICTs aren’t allowed to be used.
0.5: ICTs are allowed to be used, but the laws allowing their usage lack the guardrails to ensure the protection of quality justice services.
1: ICTs are allowed to be used and the laws allowing their usage provide clear and enforceable safeguards ensuring the provision of quality justice services.
What do you think?
Reply:
    I like that. I would add in the two higher levels the words “access to”, as in here. Also, wonder if it’s about restricting through guardrails or about describing provisions for access, which have a more neutral connotarion: 0.5: ICTs are allowed to be used, but the laws allowing their usage lack the provisions to ensure the protection of access to quality justice services.
Reply:
    Implemented!</t>
      </text>
    </comment>
    <comment ref="F25" authorId="26" shapeId="0" xr:uid="{1FAC96C9-E18C-40C4-ABF7-A517D2BB792F}">
      <text>
        <t>[Threaded comment]
Your version of Excel allows you to read this threaded comment; however, any edits to it will get removed if the file is opened in a newer version of Excel. Learn more: https://go.microsoft.com/fwlink/?linkid=870924
Comment:
    Whether there is legislation governing the use of generative AI in the provision of justice. 
Reply:
    Thank you, Hannah! Updated.
Reply:
    Resolving this</t>
      </text>
    </comment>
    <comment ref="G25" authorId="27" shapeId="0" xr:uid="{CF5D3A2D-8C91-40FD-82B3-D7B46FF3D1E2}">
      <text>
        <t xml:space="preserve">[Threaded comment]
Your version of Excel allows you to read this threaded comment; however, any edits to it will get removed if the file is opened in a newer version of Excel. Learn more: https://go.microsoft.com/fwlink/?linkid=870924
Comment:
    Should it be more broad to include gov’t services OR more specific to be tailored to family justice services
Reply:
    I think keeping the scope at the justice services level here makes sense. Although, I see your point that there’s a disconnect w/ the above where we specify the allowance in family legal matters specifically…
Updating this to family justice services for consistency and then changing the generalizability question that follows.
Reply:
    Related to my point in E21, what principles should regulaiton around AI follow in order not only to allow it but allow it safely, preventing discrimination, guaranteeing transparency and accountability?
Reply:
    @Daniela Barba let me know what you think about my proposed updates to the scoring on E21. If you agree, we can apply the same logic here.
Reply:
    I like that. I responded with suggested edits to your proposed language on E21, to consider also here. Also, for the case of AI, instead of access and quality should we be specially worred about bias (more than discrimination), and lack of transparency and accountabiliy as potential risks? If so, the phrasing of the two higher levels would be about guardrails more than provisions. 
Reply:
    Hi team! I think that these points referencing E21 make sense for the following indicator relating to allowance. However, because this indicator is simply about laws governing these issues at all, would it be more appropriate to incorporate the guardrail text in the next indicator rather than here? </t>
      </text>
    </comment>
    <comment ref="G26" authorId="28" shapeId="0" xr:uid="{DCE36FB3-5962-4E32-9DDF-2A2AE1EEBCEC}">
      <text>
        <t xml:space="preserve">[Threaded comment]
Your version of Excel allows you to read this threaded comment; however, any edits to it will get removed if the file is opened in a newer version of Excel. Learn more: https://go.microsoft.com/fwlink/?linkid=870924
Comment:
    Similar to my comment on E22 the implication behind this indicator is that more gen AI is good. Yet we know we mean a certain kind of AI. I think that should be reflected through capturing general principles we want the law to follow in the indicator. 
Reply:
    thinking about it, it would seem that on the side of the operator, laws providing centainty (defining the boundaries of what is allowable) make provision of services less risky. However, we also care about the implications of ICTs for a2j and people served. Thus my comments in this cell and those immediately above. 
Reply:
    Great flag about the assumption that the use of Gen AI is good; I wasn’t thinking about that. 
I think that we could apply similar scoring here as I suggested in E21 (if you agree) re: the allowance WITH clearly defined safeguards. 
Reply:
    I know you were not thinking about that :-) See my comment on E22. </t>
      </text>
    </comment>
    <comment ref="E27" authorId="29" shapeId="0" xr:uid="{3A450816-E2C8-4319-8F78-32EBE961828E}">
      <text>
        <t>[Threaded comment]
Your version of Excel allows you to read this threaded comment; however, any edits to it will get removed if the file is opened in a newer version of Excel. Learn more: https://go.microsoft.com/fwlink/?linkid=870924
Comment:
    To discuss – is this necessary if we’re focusing specific on the use of ICTs in the justice sector?
Reply:
    If including both, I think this indicator should precede the other on the use of ICTs in the justice sector since this is the more generalizable of the two.</t>
      </text>
    </comment>
    <comment ref="F27" authorId="30" shapeId="0" xr:uid="{02C40546-823B-4974-8B40-2C10686FE8DE}">
      <text>
        <t>[Threaded comment]
Your version of Excel allows you to read this threaded comment; however, any edits to it will get removed if the file is opened in a newer version of Excel. Learn more: https://go.microsoft.com/fwlink/?linkid=870924
Comment:
    @Grace Hulseman and @Hannah Rigazzi
OJO in terms of the content of the laws, you can draw inspiration from https://www.oecd.org/en/publications/2023-oecd-digital-government-index_1a89ed5e-en.html
A principle that I see across the board concerns “deliver and secure
coherent processes and services across the public sector.”  That said, I wonder if this dimension should be tackled by focusing only on digital govt strategies in Pillar 4, and not on laws and regulations. This is because the laws and regulations are still on the making and may be a moving target 
Reply:
    My inclination would be to focus only on pillar 4 and not include this subdimension on pillar 1
Reply:
    Thanks for this perspective, @Daniela Barba . I agree with omitting this sub-dimension for now and ensuring these principles/elements are reflected appropriately in Pillar 4. 
@Hannah Rigazzi - any opposition?
Reply:
    I also feel comfortable with moving this to Pillar 4! Thank you!
Reply:
    Thank you!</t>
      </text>
    </comment>
    <comment ref="N27" authorId="31" shapeId="0" xr:uid="{8703ACE6-A5F0-43CA-82BE-3A474D282FDF}">
      <text>
        <t xml:space="preserve">[Threaded comment]
Your version of Excel allows you to read this threaded comment; however, any edits to it will get removed if the file is opened in a newer version of Excel. Learn more: https://go.microsoft.com/fwlink/?linkid=870924
Comment:
    I like this way of thinking! </t>
      </text>
    </comment>
    <comment ref="E29" authorId="32" shapeId="0" xr:uid="{0B16C75D-E530-47E0-A5F0-1086541CD8F3}">
      <text>
        <t>[Threaded comment]
Your version of Excel allows you to read this threaded comment; however, any edits to it will get removed if the file is opened in a newer version of Excel. Learn more: https://go.microsoft.com/fwlink/?linkid=870924
Comment:
    This is broader – more about tech generally. Also include laws re: gen AI?
Reply:
    Renaming this sub-dimension to Data privacy and security
Reply:
    Resolving this.</t>
      </text>
    </comment>
    <comment ref="G29" authorId="33" shapeId="0" xr:uid="{67D11D4D-1091-4C55-BCB2-13C8D36F8EE5}">
      <text>
        <t>[Threaded comment]
Your version of Excel allows you to read this threaded comment; however, any edits to it will get removed if the file is opened in a newer version of Excel. Learn more: https://go.microsoft.com/fwlink/?linkid=870924
Comment:
    @Grace Hulseman and @Hannah Rigazzi Suggested rephrasing —&gt; 0: Laws and regulations *protecting* data privacy and security in the use of digital technologies do not exist. And the next levels following that phrasing. Thoughts? 
Reply:
    @Daniela Barba I concur!
Reply:
    Updating and resolving!</t>
      </text>
    </comment>
    <comment ref="K29" authorId="34" shapeId="0" xr:uid="{379A85AA-D7F7-4133-97CF-4FB09753611D}">
      <text>
        <t>[Threaded comment]
Your version of Excel allows you to read this threaded comment; however, any edits to it will get removed if the file is opened in a newer version of Excel. Learn more: https://go.microsoft.com/fwlink/?linkid=870924
Comment:
    Data privacy/security are very important but the lack of clear laws doesn’t impede the deployment; rather, it shifts more of the onus to the implementor. E.g., EU vs. US privacy laws.</t>
      </text>
    </comment>
    <comment ref="F30" authorId="35" shapeId="0" xr:uid="{9069A629-A689-4B9A-8AFB-CB33B2B4D1F7}">
      <text>
        <t>[Threaded comment]
Your version of Excel allows you to read this threaded comment; however, any edits to it will get removed if the file is opened in a newer version of Excel. Learn more: https://go.microsoft.com/fwlink/?linkid=870924
Comment:
    Added 7 Nov. in response to Alex’s feedback and Daniela’s suggestion of considering sanctioning power specifically.</t>
      </text>
    </comment>
    <comment ref="G30" authorId="36" shapeId="0" xr:uid="{B83AD747-055E-416F-AA46-4481515C258A}">
      <text>
        <t xml:space="preserve">[Threaded comment]
Your version of Excel allows you to read this threaded comment; however, any edits to it will get removed if the file is opened in a newer version of Excel. Learn more: https://go.microsoft.com/fwlink/?linkid=870924
Comment:
    @Grace Hulseman and @Hannah Rigazzi forgot to flag that same logic as in E6 would apply. </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<sst xmlns="http://schemas.openxmlformats.org/spreadsheetml/2006/main" count="2608" uniqueCount="1021">
  <si>
    <t>Assessment Tool for ICT-Driven Reforms in Family Justice: Indicator Interface</t>
  </si>
  <si>
    <t>Description</t>
  </si>
  <si>
    <t>Disclaimer</t>
  </si>
  <si>
    <t>Contents</t>
  </si>
  <si>
    <t>Key Terms</t>
  </si>
  <si>
    <t>Acronyms and Abbreviations</t>
  </si>
  <si>
    <t xml:space="preserve">There are acronyms and abbreviations that appear throughout this Indicator Interface that are defined here for the ease of the reader:
ICT – Information and Communication Technologies
LIA – Legal Information and Advice
PCJ – People-Centered Justice
</t>
  </si>
  <si>
    <t>Pillar 1. Factors Impacting People’s Adoption of ICT-Based LIA Solutions</t>
  </si>
  <si>
    <t>I. Dimension</t>
  </si>
  <si>
    <t>II. Sub-dimension</t>
  </si>
  <si>
    <t>III. Indicator</t>
  </si>
  <si>
    <t>IV. Scoring system</t>
  </si>
  <si>
    <t>V. Score</t>
  </si>
  <si>
    <t>VI. Source</t>
  </si>
  <si>
    <t>VII. Adaptable (legal problems)</t>
  </si>
  <si>
    <t>VIII. Adaptable (justice services)</t>
  </si>
  <si>
    <t>IX. Make or Break for the use of justice technology</t>
  </si>
  <si>
    <t>X. Notes</t>
  </si>
  <si>
    <t>XI. Values for Non-Scored Indicators</t>
  </si>
  <si>
    <t xml:space="preserve">
1.1 People Currently Use 
LIA Services</t>
  </si>
  <si>
    <t>i. People have access to inclusive, timely, 
and responsive LIA when they face a family 
legal problem</t>
  </si>
  <si>
    <t>a. Prevalence of non-trivial family legal problems</t>
  </si>
  <si>
    <r>
      <t xml:space="preserve">Proportion of people who experienced at least one 
non-trivial family legal problem, understood as those
of self-reported seriousness of 4 or more in a scale
from 1 to 10, in the previous two years, out of the general population. 
</t>
    </r>
    <r>
      <rPr>
        <i/>
        <sz val="12"/>
        <color theme="1"/>
        <rFont val="Lato"/>
        <family val="2"/>
      </rPr>
      <t>If using expert input...</t>
    </r>
    <r>
      <rPr>
        <sz val="12"/>
        <color theme="1"/>
        <rFont val="Lato"/>
        <family val="2"/>
      </rPr>
      <t xml:space="preserve">
0=None; 0.33=Some people; 0.67=Most people; 1=All people</t>
    </r>
  </si>
  <si>
    <t>N/A - this indicator does not factor into the score.</t>
  </si>
  <si>
    <t>Legal needs survey; Expert input (e.g., via lawyers, expert questionnaires)</t>
  </si>
  <si>
    <t xml:space="preserve">
Yes</t>
  </si>
  <si>
    <t xml:space="preserve">
Not applicable</t>
  </si>
  <si>
    <t>b. Proportion of people with non-trivial family legal problems who obtained LIA</t>
  </si>
  <si>
    <r>
      <t xml:space="preserve">0 to 1=Proportion of target population who had access to LIA, out of those who had a non-trivial family legal problem and needed LIA.
</t>
    </r>
    <r>
      <rPr>
        <i/>
        <sz val="12"/>
        <color theme="1"/>
        <rFont val="Lato"/>
        <family val="2"/>
      </rPr>
      <t>If using expert input...</t>
    </r>
    <r>
      <rPr>
        <sz val="12"/>
        <color theme="1"/>
        <rFont val="Lato"/>
        <family val="2"/>
      </rPr>
      <t xml:space="preserve">
0=None; 0.33=Some people; 0.67=Most people; 1=All people</t>
    </r>
  </si>
  <si>
    <t>Yes</t>
  </si>
  <si>
    <t>No</t>
  </si>
  <si>
    <t xml:space="preserve">
N/A - this indicator is factored into the calculation of the score.</t>
  </si>
  <si>
    <t>c. Proportion of people with non-trivial family legal problems who did not face a financial barrier to access a LIA service</t>
  </si>
  <si>
    <r>
      <t xml:space="preserve">0 to 1=Proportion of people who thought LIA to be affordable, out of those who had a non-trivial family legal problem and needed LIA.
</t>
    </r>
    <r>
      <rPr>
        <i/>
        <sz val="12"/>
        <color rgb="FF000000"/>
        <rFont val="Lato"/>
        <family val="2"/>
      </rPr>
      <t>If using expert input...</t>
    </r>
    <r>
      <rPr>
        <sz val="12"/>
        <color rgb="FF000000"/>
        <rFont val="Lato"/>
        <family val="2"/>
      </rPr>
      <t xml:space="preserve">
0=None; 0.33=Some people; 0.67=Most people; 1=All people</t>
    </r>
  </si>
  <si>
    <t>Yes, by changing the service of reference</t>
  </si>
  <si>
    <t>d. Proportion of people with non-trivial family legal problems who did not face a distance barrier to access a LIA service</t>
  </si>
  <si>
    <r>
      <t xml:space="preserve">0 to 1=Proportion of people who did not face distance barriers, out of those who had a non-trivial family legal problem and needed LIA.
</t>
    </r>
    <r>
      <rPr>
        <i/>
        <sz val="12"/>
        <color theme="1"/>
        <rFont val="Lato"/>
        <family val="2"/>
      </rPr>
      <t>If using expert input...</t>
    </r>
    <r>
      <rPr>
        <sz val="12"/>
        <color theme="1"/>
        <rFont val="Lato"/>
        <family val="2"/>
      </rPr>
      <t xml:space="preserve">
0=None; 0.33=Some people; 0.67=Most people; 1=All people</t>
    </r>
  </si>
  <si>
    <t>e. Proportion of people with non-trivial family legal problems who did not face a time barrier to access a LIA service</t>
  </si>
  <si>
    <r>
      <t xml:space="preserve">0 to 1=Proportion of people who did not think it would take them too much time to access LIA, out of those who had a non-trivial family legal problem and needed LIA.
</t>
    </r>
    <r>
      <rPr>
        <i/>
        <sz val="12"/>
        <color theme="1"/>
        <rFont val="Lato"/>
        <family val="2"/>
      </rPr>
      <t>If using expert input...</t>
    </r>
    <r>
      <rPr>
        <sz val="12"/>
        <color theme="1"/>
        <rFont val="Lato"/>
        <family val="2"/>
      </rPr>
      <t xml:space="preserve">
0=None; 0.33=Some people; 0.67=Most people; 1=All people</t>
    </r>
  </si>
  <si>
    <t>f. Proportion of people with non-trivial family legal problems who agree the service was tailored to their specific family law problem and context</t>
  </si>
  <si>
    <r>
      <t xml:space="preserve">0 to 1=Proportion of people who agree the LIA they received was tailored to the seriousness of their legal problem, the specific type of problem they faced, and their individual contexts, out of those who had a non-trivial family legal problem and had access to LIA.
</t>
    </r>
    <r>
      <rPr>
        <i/>
        <sz val="12"/>
        <color theme="1"/>
        <rFont val="Lato"/>
        <family val="2"/>
      </rPr>
      <t>If using expert input...</t>
    </r>
    <r>
      <rPr>
        <sz val="12"/>
        <color theme="1"/>
        <rFont val="Lato"/>
        <family val="2"/>
      </rPr>
      <t xml:space="preserve">
0=None; 0.33=Some people; 0.67=Most people; 1=All people</t>
    </r>
  </si>
  <si>
    <t>g. Proportion of people with non-trivial family legal problems who agree they had the opportunity to select their preferred LIA service from a range of options that were available to them</t>
  </si>
  <si>
    <r>
      <t xml:space="preserve">0 to 1=Proportion of people who agree they had the opportunity to choose from different LIA services available to them, out of those who had a non-trivial family legal problem and needed LIA.
</t>
    </r>
    <r>
      <rPr>
        <i/>
        <sz val="12"/>
        <color theme="1"/>
        <rFont val="Lato"/>
        <family val="2"/>
      </rPr>
      <t>If using expert input...</t>
    </r>
    <r>
      <rPr>
        <sz val="12"/>
        <color theme="1"/>
        <rFont val="Lato"/>
        <family val="2"/>
      </rPr>
      <t xml:space="preserve">
0=None; 0.33=Some people; 0.67=Most people; 1=All people</t>
    </r>
  </si>
  <si>
    <t>h. Proportion of people with non-trivial family legal problems who needed a different LIA service or a dispute resolution service and were referred to such a service as part of the LIA they received</t>
  </si>
  <si>
    <r>
      <t xml:space="preserve">0 to 1=Proportion of people who reported being appropriately referred to a different LIA service or a dispute resolution service as part of the LIA they received, out of those who had a non-trivial family legal problem, had access to LIA, and needed a different LIA service or a dispute resolution service.
</t>
    </r>
    <r>
      <rPr>
        <i/>
        <sz val="12"/>
        <color theme="1"/>
        <rFont val="Lato"/>
        <family val="2"/>
      </rPr>
      <t>If using expert input...</t>
    </r>
    <r>
      <rPr>
        <sz val="12"/>
        <color theme="1"/>
        <rFont val="Lato"/>
        <family val="2"/>
      </rPr>
      <t xml:space="preserve">
0=None; 0.33=Some people; 0.67=Most people; 1=All people</t>
    </r>
  </si>
  <si>
    <t>i. Proportion of people with non-trivial family legal problems who agree the service they used was available in their preferred language</t>
  </si>
  <si>
    <r>
      <t xml:space="preserve">0 to 1=Proportion of people who agree the LIA they received was in their preferred language, out of those who had a non-trivial family legal problem and had access to LIA.
</t>
    </r>
    <r>
      <rPr>
        <i/>
        <sz val="12"/>
        <color theme="1"/>
        <rFont val="Lato"/>
        <family val="2"/>
      </rPr>
      <t>If using expert input...</t>
    </r>
    <r>
      <rPr>
        <sz val="12"/>
        <color theme="1"/>
        <rFont val="Lato"/>
        <family val="2"/>
      </rPr>
      <t xml:space="preserve">
0=None; 0.33=Some people; 0.67=Most people; 1=All people</t>
    </r>
  </si>
  <si>
    <t>j. Proportion of people with non-trivial family legal problems who agree the LIA they received was clear, in plain language, and avoided unnecessary complexity</t>
  </si>
  <si>
    <r>
      <t xml:space="preserve">0 to 1=Proportion of people who agree the LIA they received was clear, in plain language, and avoided unnecessary complexity, out of those who had a non-trivial family legal problem and had access to LIA.
</t>
    </r>
    <r>
      <rPr>
        <i/>
        <sz val="12"/>
        <color theme="1"/>
        <rFont val="Lato"/>
        <family val="2"/>
      </rPr>
      <t>If using expert input...</t>
    </r>
    <r>
      <rPr>
        <sz val="12"/>
        <color theme="1"/>
        <rFont val="Lato"/>
        <family val="2"/>
      </rPr>
      <t xml:space="preserve">
0=None; 0.33=Some people; 0.67=Most people; 1=All people</t>
    </r>
  </si>
  <si>
    <t xml:space="preserve">
ii. People perceive LIA services as free from corruption, violence, and discrimination</t>
  </si>
  <si>
    <t>a. Proportion of people who agree LIA services are free from corruption</t>
  </si>
  <si>
    <r>
      <t xml:space="preserve">0 to 1=Proportion of people who perceive few or none lawyers and other LIA service providers are involved in corrupt practices, out of the general population. 
</t>
    </r>
    <r>
      <rPr>
        <i/>
        <sz val="12"/>
        <color theme="1"/>
        <rFont val="Lato"/>
        <family val="2"/>
      </rPr>
      <t>If using expert input...</t>
    </r>
    <r>
      <rPr>
        <sz val="12"/>
        <color theme="1"/>
        <rFont val="Lato"/>
        <family val="2"/>
      </rPr>
      <t xml:space="preserve">
0=None; 0.33=Some people; 0.67=Most people; 1=All people</t>
    </r>
  </si>
  <si>
    <t>Corruption perceptions surveys; Expert input (e.g., via lawyers, expert questionnaires)</t>
  </si>
  <si>
    <t>N/A - this indicator is factored into the calculation of the score.</t>
  </si>
  <si>
    <t>b. Proportion of people who agree the justice system is free from corruption</t>
  </si>
  <si>
    <r>
      <t xml:space="preserve">0 to 1=Proportion of people who perceive few or none justice system operators are involved in corrupt practices, out of the general population. 
</t>
    </r>
    <r>
      <rPr>
        <i/>
        <sz val="12"/>
        <color theme="1"/>
        <rFont val="Lato"/>
        <family val="2"/>
      </rPr>
      <t>If using expert input...</t>
    </r>
    <r>
      <rPr>
        <sz val="12"/>
        <color theme="1"/>
        <rFont val="Lato"/>
        <family val="2"/>
      </rPr>
      <t xml:space="preserve">
0=None; 0.33=Some people; 0.67=Most people; 1=All people</t>
    </r>
  </si>
  <si>
    <t xml:space="preserve">No </t>
  </si>
  <si>
    <t>c. Proportion of people who agree LIA services are free from violence and revictimization</t>
  </si>
  <si>
    <r>
      <t xml:space="preserve">0 to 1=Proportion of people who agree LIA services are free from revictimization and violence, out of the general population. 
</t>
    </r>
    <r>
      <rPr>
        <i/>
        <sz val="12"/>
        <color rgb="FF000000"/>
        <rFont val="Lato"/>
        <family val="2"/>
      </rPr>
      <t xml:space="preserve">If using expert input...
</t>
    </r>
    <r>
      <rPr>
        <sz val="12"/>
        <color rgb="FF000000"/>
        <rFont val="Lato"/>
        <family val="2"/>
      </rPr>
      <t>0=None; 0.33=Some people; 0.67=Most people; 1=All people</t>
    </r>
  </si>
  <si>
    <t xml:space="preserve">Revictimization refers to the additional suffering experienced by victims due to institutional intervention that, rather than supporting them, exacerbates their pain or vulnerability. </t>
  </si>
  <si>
    <t>d. Proportion of people who agree LIA services are free from discrimination</t>
  </si>
  <si>
    <r>
      <t xml:space="preserve">0 to 1=Proportion of people who agree LIA services are free from discrimination, out of the general population. 
</t>
    </r>
    <r>
      <rPr>
        <i/>
        <sz val="12"/>
        <color theme="1"/>
        <rFont val="Lato"/>
        <family val="2"/>
      </rPr>
      <t>If using expert input...</t>
    </r>
    <r>
      <rPr>
        <sz val="12"/>
        <color theme="1"/>
        <rFont val="Lato"/>
        <family val="2"/>
      </rPr>
      <t xml:space="preserve">
0=None; 0.33=Some people; 0.67=Most people; 1=All people</t>
    </r>
  </si>
  <si>
    <t>iii. Identification of 
groups in the target population that disproportionately face legal problems</t>
  </si>
  <si>
    <t>a. Prevalence of non-trivial family legal problems among women, people in poverty, children and adolescents, older adults, ethnic and racialized minorities, people with a non-traditional partnership status, and other groups living in vulnerability particular to the context</t>
  </si>
  <si>
    <r>
      <t xml:space="preserve">Proportion of people living in vulnerability in target population who experienced at least one non-trivial family legal problem, understood as those of self-reported seriousness of 4 or more in a scale from 1 to 10, in the previous two years, out of those living in vulnerability in target population.
</t>
    </r>
    <r>
      <rPr>
        <i/>
        <sz val="12"/>
        <color theme="1"/>
        <rFont val="Lato"/>
        <family val="2"/>
      </rPr>
      <t>If using expert input...</t>
    </r>
    <r>
      <rPr>
        <sz val="12"/>
        <color theme="1"/>
        <rFont val="Lato"/>
        <family val="2"/>
      </rPr>
      <t xml:space="preserve">
0=None; 0.33=Some people; 0.67=Most people; 1=All people</t>
    </r>
  </si>
  <si>
    <t>iv. Identification of
 groups in the target population that disproportionately 
face barriers to 
accessing LIA</t>
  </si>
  <si>
    <t>a. Proportion of people living in vulnerability with non-trivial family legal problems who obtained information and advice</t>
  </si>
  <si>
    <r>
      <t xml:space="preserve">Proportion of people living in vulnerability in the target population who had access to LIA, out of those who had a non-trivial family legal problem and needed information.
</t>
    </r>
    <r>
      <rPr>
        <i/>
        <sz val="12"/>
        <color theme="1"/>
        <rFont val="Lato"/>
        <family val="2"/>
      </rPr>
      <t xml:space="preserve">If using expert input...
</t>
    </r>
    <r>
      <rPr>
        <sz val="12"/>
        <color theme="1"/>
        <rFont val="Lato"/>
        <family val="2"/>
      </rPr>
      <t>0=None; 0.33=Some people; 0.67=Most people; 1=All people</t>
    </r>
  </si>
  <si>
    <t>b. Proportion of people living in vulnerability who did not face a financial barrier to access LIA services</t>
  </si>
  <si>
    <r>
      <t xml:space="preserve">Proportion of people living in vulnerability in target population who thought LIA to be affordable, out of those who had a non-trivial family legal problem and needed information.
</t>
    </r>
    <r>
      <rPr>
        <i/>
        <sz val="12"/>
        <color theme="1" tint="4.9989318521683403E-2"/>
        <rFont val="Lato"/>
        <family val="2"/>
      </rPr>
      <t>If using expert input...</t>
    </r>
    <r>
      <rPr>
        <sz val="12"/>
        <color theme="1" tint="4.9989318521683403E-2"/>
        <rFont val="Lato"/>
        <family val="2"/>
      </rPr>
      <t xml:space="preserve">
0=None; 0.33=Some people; 0.67=Most people; 1=All people</t>
    </r>
  </si>
  <si>
    <t>c. Proportion of people living in vulnerability who did not face a distance barrier to access LIA services</t>
  </si>
  <si>
    <r>
      <t xml:space="preserve">Proportion of people living in vulnerability in target population who did not face a distance barrier to access LIA, out of those who had a non-trivial family legal problem and needed information.
</t>
    </r>
    <r>
      <rPr>
        <i/>
        <sz val="12"/>
        <color theme="1"/>
        <rFont val="Lato"/>
        <family val="2"/>
      </rPr>
      <t>If using expert input...</t>
    </r>
    <r>
      <rPr>
        <sz val="12"/>
        <color theme="1"/>
        <rFont val="Lato"/>
        <family val="2"/>
      </rPr>
      <t xml:space="preserve">
0=None; 0.33=Some people; 0.67=Most people; 1=All people</t>
    </r>
  </si>
  <si>
    <t>d. Proportion of people living in vulnerability who did not face a time barrier to access LIA services</t>
  </si>
  <si>
    <r>
      <t xml:space="preserve">Proportion of people living in vulnerability in target population who did not think it would take them too much time to access LIA, out of those who had a non-trivial family legal problem and needed information.
</t>
    </r>
    <r>
      <rPr>
        <i/>
        <sz val="12"/>
        <color theme="1"/>
        <rFont val="Lato"/>
        <family val="2"/>
      </rPr>
      <t>If using expert input...</t>
    </r>
    <r>
      <rPr>
        <sz val="12"/>
        <color theme="1"/>
        <rFont val="Lato"/>
        <family val="2"/>
      </rPr>
      <t xml:space="preserve">
0=None; 0.33=Some people; 0.67=Most people; 1=All people</t>
    </r>
  </si>
  <si>
    <t>e. Proportion of people living in vulnerability who agree LIA services are free from corruption</t>
  </si>
  <si>
    <r>
      <t xml:space="preserve">Proportion of people living in vulnerability in target population who perceive few or none lawyers and other LIA service providers are involved in corrupt practices, out of those living in vulnerability in the target population.
</t>
    </r>
    <r>
      <rPr>
        <i/>
        <sz val="12"/>
        <color theme="1"/>
        <rFont val="Lato"/>
        <family val="2"/>
      </rPr>
      <t>If using expert input...</t>
    </r>
    <r>
      <rPr>
        <sz val="12"/>
        <color theme="1"/>
        <rFont val="Lato"/>
        <family val="2"/>
      </rPr>
      <t xml:space="preserve">
0=None; 0.33=Some people; 0.67=Most people; 1=All people</t>
    </r>
  </si>
  <si>
    <t>Corruption perceptions surveys or expert consultation</t>
  </si>
  <si>
    <t>f. Proportion of people living in vulnerability who agree the justice system is free from corruption</t>
  </si>
  <si>
    <r>
      <t xml:space="preserve">Proportion of people living in vulnerability in target population who perceive few or none justice system operators are involved in corrupt practices, out of those living in vulnerability in the target population.
</t>
    </r>
    <r>
      <rPr>
        <i/>
        <sz val="12"/>
        <color theme="1"/>
        <rFont val="Lato"/>
        <family val="2"/>
      </rPr>
      <t>If using expert input...</t>
    </r>
    <r>
      <rPr>
        <sz val="12"/>
        <color theme="1"/>
        <rFont val="Lato"/>
        <family val="2"/>
      </rPr>
      <t xml:space="preserve">
0=None; 0.33=Some people; 0.67=Most people; 1=All people</t>
    </r>
  </si>
  <si>
    <t>g. Proportion of people living in vulnerability who agree LIA services are free from violence and revictimization</t>
  </si>
  <si>
    <r>
      <t xml:space="preserve">Proportion of people living in vulnerability in target population who agree LIA services are free from violence and revictimization, out of those living in vulnerability in the target population.
</t>
    </r>
    <r>
      <rPr>
        <i/>
        <sz val="12"/>
        <color theme="1"/>
        <rFont val="Lato"/>
        <family val="2"/>
      </rPr>
      <t>If using expert input...</t>
    </r>
    <r>
      <rPr>
        <sz val="12"/>
        <color theme="1"/>
        <rFont val="Lato"/>
        <family val="2"/>
      </rPr>
      <t xml:space="preserve">
0=None; 0.33=Some people; 0.67=Most people; 1=All people</t>
    </r>
  </si>
  <si>
    <t>h. Proportion of people living in vulnerability who agree LIA services are free from discrimination</t>
  </si>
  <si>
    <r>
      <t xml:space="preserve">Proportion of people living in vulnerability in target population who agree LIA services are free from discrimination, out of those living in vulnerability in the target population.
</t>
    </r>
    <r>
      <rPr>
        <i/>
        <sz val="12"/>
        <color theme="1"/>
        <rFont val="Lato"/>
        <family val="2"/>
      </rPr>
      <t>If using expert input...</t>
    </r>
    <r>
      <rPr>
        <sz val="12"/>
        <color theme="1"/>
        <rFont val="Lato"/>
        <family val="2"/>
      </rPr>
      <t xml:space="preserve">
0=None; 0.33=Some people; 0.67=Most people; 1=All people</t>
    </r>
  </si>
  <si>
    <t>Dimension 1.1 Score</t>
  </si>
  <si>
    <t>/ 13 points</t>
  </si>
  <si>
    <t>% Dimension 1.1</t>
  </si>
  <si>
    <t>1.2 People Currently 
Use ICT-Based 
Solutions</t>
  </si>
  <si>
    <t>i. People have access to digital devices and use them to access ICT-based services</t>
  </si>
  <si>
    <t>a. Proportion of people who have access to at least one digital device (computer or smartphone)</t>
  </si>
  <si>
    <t>0 to 1=Proportion of people with access to at least one digital device (computer or smartphone), out of the general population.</t>
  </si>
  <si>
    <t>Household surveys on availability and use of ICT</t>
  </si>
  <si>
    <t xml:space="preserve">Yes, below 0.4 for smartphone users and 0.15 for access to computer, for all technologies except SMS. </t>
  </si>
  <si>
    <t xml:space="preserve">
The threshold of the Make or Break column for this indicator was defined in reference to the average access rates observed in countries classified as low-income and lower-middle-income, using available data on smartphone users and households with computers, using the International Telecommunication Union (ITU) DataHub . </t>
  </si>
  <si>
    <t>b. Proportion of people with access to a regular SMS-compatible cellphone</t>
  </si>
  <si>
    <t>0 to 1=Proportion of people with access to a regular SMS-compatible cellphone, out of the general population.</t>
  </si>
  <si>
    <t>Yes, below 0.6 for SMS-based services</t>
  </si>
  <si>
    <t xml:space="preserve">
The threshold of the Make or Break column for this indicator was defined in reference to the percentage of adults who own a cellphone among the least developed countries, according to the International Telecommunication Union (ITU) DataHub (63% of adults from the least developed countries owned a mobile cellular phone device with at least one active SIM card for personal use in 2024). </t>
  </si>
  <si>
    <t>c. Proportion of people who can afford ICT hardware tools such as smartphones and computers</t>
  </si>
  <si>
    <t>0 to 1=Proportion of people who did not consider their financial situation as a barrier to access ICT hardware tools such as smartphones and computers, out of the general population.</t>
  </si>
  <si>
    <t xml:space="preserve">Yes </t>
  </si>
  <si>
    <t>Yes, below a value of 0.5 for all technologies except SMS</t>
  </si>
  <si>
    <t xml:space="preserve">
The threshold of the Make or Break column for this indicator was defined in reference to the most recent results of Mexico's National Survey on the Availability and Use of ICT in Households, according to which 49.5% of people without access to ICT hardware tools lacked access because of financial reasons (INEGI 2023).</t>
  </si>
  <si>
    <t>d. Proportion of people with internet access</t>
  </si>
  <si>
    <t>0 to 1=Proportion of people with internet access, out of the general population.</t>
  </si>
  <si>
    <t>Yes, below a value of 0.35 for all technologies except SMS</t>
  </si>
  <si>
    <t xml:space="preserve">
The threshold of the Make or Brake column for this indicator was defined in reference to the percentage of individuals using the internet among the least developed countries, according to the International Telecommunication Union (ITU) DataHub (35% of individuals used the Internet from any location in the last three months in in the least developed countries in 2024).</t>
  </si>
  <si>
    <t>e. Proportion of internet users of who have used an ICT-based service such as online banking, payments, information search, interactions with public institutions, among others</t>
  </si>
  <si>
    <t>0 to 1=Proportion of internet users who have used an ICT-based service such as online banking, payments, information search, interactions with public institutions, among others, out of those with internet access.</t>
  </si>
  <si>
    <t>ii. People living in vulnerability have equal access to ICT-based services</t>
  </si>
  <si>
    <t>a. Proportion of women, people in poverty, children and adolescents, older adults, ethnic and racialized minorities, and other groups living in vulnerability particular to the context with access to at least one digital device (computer of smartphone)</t>
  </si>
  <si>
    <t>0 to 1=Proportion of people living in vulnerability in the target population with access to at least one digital device (computer or smartphone), out of those living in vulnerability in the target population.</t>
  </si>
  <si>
    <t>b. Proportion of people living in vulnerability in the target population with access to a regular SMS-compatible cellphone</t>
  </si>
  <si>
    <t>0 to 1=Proportion of people living in vulnerability in the target population with access to a regular SMS-compatible cellphone, out of those living in vulnerability in the target population.</t>
  </si>
  <si>
    <t>0 to 1=Proportion of people living in vulnerability in the target population with internet access, out of those living in vulnerability in the target population.</t>
  </si>
  <si>
    <t>d. Proportion of internet users living in vulnerability who have used an online service</t>
  </si>
  <si>
    <t>0 to 1=Proportion of internet users living in vulnerability who have used an online service, out of those living in vulnerability in the target population.</t>
  </si>
  <si>
    <t>iii. People trust ICT-based services and consider them safe to use</t>
  </si>
  <si>
    <t>a. Proportion of people who trust the safety of ICT-based services, including their handling of personal data privacy</t>
  </si>
  <si>
    <t>Dimension 1.2 Score</t>
  </si>
  <si>
    <t>/ 10 points</t>
  </si>
  <si>
    <t>% Dimension 1.2</t>
  </si>
  <si>
    <t>1.3 Sufficient Legal Capability of Target Population</t>
  </si>
  <si>
    <t>i. People are literate</t>
  </si>
  <si>
    <t>a. Basic literacy rate</t>
  </si>
  <si>
    <t>0 to 1=Basic literacy rate of the target population.</t>
  </si>
  <si>
    <t>Official statistics</t>
  </si>
  <si>
    <t>ii. People are aware of their rights, of the legal dimension of family problems, and of the courses of action they can take</t>
  </si>
  <si>
    <t>a. Proportion of target population who agree people are aware of their rights in case of a legal problem</t>
  </si>
  <si>
    <t>World Justice Project General Population Poll for national-level data; Expert input (e.g., via lawyers, expert questionnaires)</t>
  </si>
  <si>
    <t>b. Proportion of target population who attribute their family legal problems to bad luck or see them as a part of life</t>
  </si>
  <si>
    <t>0 to 1=Proportion of people with a family legal problem who attribute their problems to bad luck or consider them as a part of life, out of the target population.
If using expert input...
0=None; 0.33=Some people; 0.67=Most people; 1=All people</t>
  </si>
  <si>
    <t>Legal needs surveys</t>
  </si>
  <si>
    <t>c. Proportion of target population who agree people are aware of available LIA services</t>
  </si>
  <si>
    <t>iii. People have access to legal documentation</t>
  </si>
  <si>
    <t>a. Proportion of target population with legal proof of identity</t>
  </si>
  <si>
    <t>0 to 1=Proportion of people with access to legal proof of identity, such as an official ID, out of the target population.</t>
  </si>
  <si>
    <t>0 to 1=Proportion of people with access to legal proof of residence such as lease agreement, utility bills or property deeds, out of the target population.</t>
  </si>
  <si>
    <t>World Justice Project General Population Poll for national-level data; Official statistics</t>
  </si>
  <si>
    <t>0 to 1=Proportion of people with legal proof of employment, such as pay stubs or employment contract, out of individuals employed in the target population</t>
  </si>
  <si>
    <t>World Justice Project General Population Poll or International Labour Organization statistics for national-level data; Official statistics</t>
  </si>
  <si>
    <t>iv. People's beliefs about family legal problems enable them to use LIA services</t>
  </si>
  <si>
    <t>a. Proportion of people who disagree that family legal problems are an exclusively private matter, which should be handled only by close family</t>
  </si>
  <si>
    <t>Values survey; Expert input (e.g., via lawyers, expert questionnaires)</t>
  </si>
  <si>
    <t>Not for all legal problems</t>
  </si>
  <si>
    <t>This indicator is based on a question developed by LAPOP that specifically examines people's perceptions on violence between members of a couple (Barba 2022, 1).</t>
  </si>
  <si>
    <t>v. People's social network respects their right to access justice and supports them in doing so</t>
  </si>
  <si>
    <t>a. Proportion of people with family legal problems who received support from their immediate social network to access LIA services</t>
  </si>
  <si>
    <t>vi. People generally trust justice institutions</t>
  </si>
  <si>
    <t>a. Proportion of people who trust justice institutions</t>
  </si>
  <si>
    <t>Dimension 1.3 Score</t>
  </si>
  <si>
    <t>/ 11 points</t>
  </si>
  <si>
    <t>% Dimension 1.3</t>
  </si>
  <si>
    <t>1.4 Sufficient Digital Capability of Target Population</t>
  </si>
  <si>
    <t>i. People know how to use ICT devices to search, evaluate, and manage information</t>
  </si>
  <si>
    <t>a. Proportion of people able to identify and use the functions and features of the ICT hardware tools required to access ICT-based services, such as smartphones and personal computers</t>
  </si>
  <si>
    <r>
      <t xml:space="preserve">0 to 1=Proportion of people who are able to identify and use the functions and features of the ICT hardware tools required to access ICT-based services, such as smartphones and personal computers, out of the target population.
</t>
    </r>
    <r>
      <rPr>
        <i/>
        <sz val="12"/>
        <color theme="1"/>
        <rFont val="Lato"/>
        <family val="2"/>
      </rPr>
      <t>If using expert input...</t>
    </r>
    <r>
      <rPr>
        <sz val="12"/>
        <color theme="1"/>
        <rFont val="Lato"/>
        <family val="2"/>
      </rPr>
      <t xml:space="preserve">
0=None; 0.33=Some people; 0.67=Most people; 1=All people</t>
    </r>
  </si>
  <si>
    <t>Digital literacy assessment tools; Expert input (e.g., via lawyers, expert questionnaires)</t>
  </si>
  <si>
    <t>The sub-dimensions in this dimension are based on the typology of digital competences, by UNESCO  (UNESCO Institute for Statistics 2018).</t>
  </si>
  <si>
    <t>b. Proportion of people who know and understand the information needed to operate software tools required to access ICT-based services, such as web browsers and apps</t>
  </si>
  <si>
    <r>
      <t xml:space="preserve">0 to 1=Proportion of people who are able to use software tools such as web browsers and apps, out of the target population.
</t>
    </r>
    <r>
      <rPr>
        <i/>
        <sz val="12"/>
        <color theme="1"/>
        <rFont val="Lato"/>
        <family val="2"/>
      </rPr>
      <t>If using expert input...</t>
    </r>
    <r>
      <rPr>
        <sz val="12"/>
        <color theme="1"/>
        <rFont val="Lato"/>
        <family val="2"/>
      </rPr>
      <t xml:space="preserve">
0=None; 0.33=Some people; 0.67=Most people; 1=All people</t>
    </r>
  </si>
  <si>
    <t>c. Proportion of people able to articulate information needs, to locate and retrieve information, to judge the relevance and reliability of the source, and to store and manage the information</t>
  </si>
  <si>
    <r>
      <t xml:space="preserve">0 to 1=Proportion of people who are able to find information online, including articulating information needs, locating the information, judging the relevance of the source, and managing it, out of the target population.
</t>
    </r>
    <r>
      <rPr>
        <i/>
        <sz val="12"/>
        <color theme="1"/>
        <rFont val="Lato"/>
        <family val="2"/>
      </rPr>
      <t>If using expert input...</t>
    </r>
    <r>
      <rPr>
        <sz val="12"/>
        <color theme="1"/>
        <rFont val="Lato"/>
        <family val="2"/>
      </rPr>
      <t xml:space="preserve">
0=None; 0.33=Some people; 0.67=Most people; 1=All people</t>
    </r>
  </si>
  <si>
    <t>a. Proportion of people able to interact through digital technologies, including understanding the appropriate digital communication means for different contexts, and using them to share information with others</t>
  </si>
  <si>
    <r>
      <t xml:space="preserve">0 to 1=Proportion of people who are able to use digital technologies to interact with others, including using the appropriate digital communication means for different contexts, out of the target population.
</t>
    </r>
    <r>
      <rPr>
        <i/>
        <sz val="12"/>
        <color theme="1"/>
        <rFont val="Lato"/>
        <family val="2"/>
      </rPr>
      <t>If using expert input...</t>
    </r>
    <r>
      <rPr>
        <sz val="12"/>
        <color theme="1"/>
        <rFont val="Lato"/>
        <family val="2"/>
      </rPr>
      <t xml:space="preserve">
0=None; 0.33=Some people; 0.67=Most people; 1=All people</t>
    </r>
  </si>
  <si>
    <t>b. Proportion of people who are able to use public and private ICT-based services, including understanding the requirements and identifying the different steps of the process</t>
  </si>
  <si>
    <r>
      <t xml:space="preserve">0 to 1=Proportion of people who are able to use public and private ICT-based services, including understanding the requirements and identifying the different steps of the process, out of the target population.
</t>
    </r>
    <r>
      <rPr>
        <i/>
        <sz val="12"/>
        <color theme="1"/>
        <rFont val="Lato"/>
        <family val="2"/>
      </rPr>
      <t>If using expert input...</t>
    </r>
    <r>
      <rPr>
        <sz val="12"/>
        <color theme="1"/>
        <rFont val="Lato"/>
        <family val="2"/>
      </rPr>
      <t xml:space="preserve">
0=None; 0.33=Some people; 0.67=Most people; 1=All people</t>
    </r>
  </si>
  <si>
    <t>iii. People know how to keep their personal information safe online and how to manage privacy settings</t>
  </si>
  <si>
    <t>a. Proportion of people who know how to protect personal data and privacy in digital settings, including how to navigate online identity certification, the safeguarding of passwords and personal data, and the prevention of fraud in digital media</t>
  </si>
  <si>
    <r>
      <t xml:space="preserve">0 to 1=Proportion of people who know how to protect their personal data and privacy online, including evaluating how to navigate online identity certification, the safeguarding of passwords and personal data, and the prevention of fraud in digital media, out of the target population.
</t>
    </r>
    <r>
      <rPr>
        <i/>
        <sz val="12"/>
        <color theme="1"/>
        <rFont val="Lato"/>
        <family val="2"/>
      </rPr>
      <t>If using expert input...</t>
    </r>
    <r>
      <rPr>
        <sz val="12"/>
        <color theme="1"/>
        <rFont val="Lato"/>
        <family val="2"/>
      </rPr>
      <t xml:space="preserve">
0=None; 0.33=Some people; 0.67=Most people; 1=All people</t>
    </r>
  </si>
  <si>
    <t>iv. People know how to solve technical problems or how to get assistance to solve them</t>
  </si>
  <si>
    <t>a. Proportion of people able to identify technical problems when operating devices and using digital environments, and how to solve them or how to seek assistance in solving them</t>
  </si>
  <si>
    <r>
      <t xml:space="preserve">0 to 1=Proportion of people who are able to identify technical problems they may encounter when using ICT-based services and how to solve them, including where to go for help, out of the target population.
</t>
    </r>
    <r>
      <rPr>
        <i/>
        <sz val="12"/>
        <color theme="1"/>
        <rFont val="Lato"/>
        <family val="2"/>
      </rPr>
      <t>If using expert input...</t>
    </r>
    <r>
      <rPr>
        <sz val="12"/>
        <color theme="1"/>
        <rFont val="Lato"/>
        <family val="2"/>
      </rPr>
      <t xml:space="preserve">
0=None; 0.33=Some people; 0.67=Most people; 1=All people</t>
    </r>
  </si>
  <si>
    <t>Dimension 1.4 Score</t>
  </si>
  <si>
    <t>/ 7 points</t>
  </si>
  <si>
    <t>% Dimension 1.4</t>
  </si>
  <si>
    <t>Pillar 1 Score</t>
  </si>
  <si>
    <t>Pillar 1: Legal and Regulatory Framework</t>
  </si>
  <si>
    <t>Dimension</t>
  </si>
  <si>
    <t>Indicator</t>
  </si>
  <si>
    <t>Sub-Indicator</t>
  </si>
  <si>
    <t>Measurement/Scoring Notes</t>
  </si>
  <si>
    <t>Information Sources</t>
  </si>
  <si>
    <t>Primary Goal of the Indicator (Justice technology selection, identification of key policy reforms, or both)</t>
  </si>
  <si>
    <t>Potential Policy Solutions If ==No (@ the Indicator Level)</t>
  </si>
  <si>
    <t>Justice Technology Implications</t>
  </si>
  <si>
    <t>Make or Break for the use of justice technology</t>
  </si>
  <si>
    <t>Internal Notes</t>
  </si>
  <si>
    <t>1.1: Legal and Regulatory Framework around Legal Information and Advice</t>
  </si>
  <si>
    <t>i. The role of non-lawyers in the legal system</t>
  </si>
  <si>
    <t>Existence of laws and regulations governing who is able to provide legal advice.</t>
  </si>
  <si>
    <t>0: No, there are no laws/regulations governing who can provide legal advice.
1: Yes, there are laws/regulations governing who can provide legal advice.</t>
  </si>
  <si>
    <t>Expert input (e.g., via lawyers, expert questionnaires)</t>
  </si>
  <si>
    <t>Justice technology selection</t>
  </si>
  <si>
    <r>
      <t>Unclear - not all laws about this are bad BUT I understand we don't want strict restrictions that prevent people from receiving assistance: Advocate for policy reform that will (</t>
    </r>
    <r>
      <rPr>
        <b/>
        <sz val="11"/>
        <color theme="1"/>
        <rFont val="Aptos Narrow"/>
        <family val="2"/>
        <scheme val="minor"/>
      </rPr>
      <t>confused here</t>
    </r>
    <r>
      <rPr>
        <sz val="11"/>
        <color theme="1"/>
        <rFont val="Aptos Narrow"/>
        <family val="2"/>
        <scheme val="minor"/>
      </rPr>
      <t xml:space="preserve">) clarify who is able to provide legal advice? </t>
    </r>
  </si>
  <si>
    <t>If the provision of legal aid is not governed by the law, it may be risky to pursue non-lawyer provision (e.g., chatbots providing legal aid, virtual legal aid) due to the ambiguity.
If there are laws governing the provision of legal aid by non-lawyer entities (whether it is allowable or not), this will faciliate more informed implemention of justice technologies that are better situated to the local legal context.</t>
  </si>
  <si>
    <r>
      <t>(</t>
    </r>
    <r>
      <rPr>
        <i/>
        <sz val="11"/>
        <color theme="1"/>
        <rFont val="Aptos Narrow"/>
        <family val="2"/>
        <scheme val="minor"/>
      </rPr>
      <t xml:space="preserve">If the laws exist...) </t>
    </r>
    <r>
      <rPr>
        <sz val="11"/>
        <color theme="1"/>
        <rFont val="Aptos Narrow"/>
        <family val="2"/>
        <scheme val="minor"/>
      </rPr>
      <t xml:space="preserve">Clarity of laws and regulations governing who is able to provide legal advice. </t>
    </r>
  </si>
  <si>
    <t>0: While laws governing who can provide legal advice exist, they are not clear. 
1: Yes, the laws/regulations governing who can provide legal advice are clear.</t>
  </si>
  <si>
    <t xml:space="preserve">Advocate for policy reform that will 1) clarify laws and 2) have laws written in plain language for comprehensibility. </t>
  </si>
  <si>
    <t xml:space="preserve">If the laws governing the provision of legal aid are ambiguous (e.g., it is unclear if non-lawyers can provide legal aid), then it may be in the implementor's best interest to focus justice technologies that only provide legal information and/or lawyer-provided legal aid. The ambiguity can introduce/increase risk re: the provision of legal aid by non-lawyers. </t>
  </si>
  <si>
    <r>
      <rPr>
        <i/>
        <sz val="11"/>
        <color theme="1"/>
        <rFont val="Aptos Narrow"/>
        <family val="2"/>
        <scheme val="minor"/>
      </rPr>
      <t>(If the laws exist...)</t>
    </r>
    <r>
      <rPr>
        <sz val="11"/>
        <color theme="1"/>
        <rFont val="Aptos Narrow"/>
        <family val="2"/>
        <scheme val="minor"/>
      </rPr>
      <t xml:space="preserve"> Status of  nonlawyers as entities legally allowed to provide legal advice. </t>
    </r>
  </si>
  <si>
    <t>0: Non-lawyers are not allowed to provide legal advice under any circumstances.
1: Non-lawyers are allowed to provide legal advice, including if under limited circumstances.</t>
  </si>
  <si>
    <r>
      <t>Advocate for policy reform that allows for non-lawyer legal assistance to be provided (</t>
    </r>
    <r>
      <rPr>
        <b/>
        <sz val="11"/>
        <color theme="1"/>
        <rFont val="Aptos Narrow"/>
        <family val="2"/>
        <scheme val="minor"/>
      </rPr>
      <t>unclear how to clarify that it's about expanding scope and may not be an exclusive yes or no?</t>
    </r>
    <r>
      <rPr>
        <sz val="11"/>
        <color theme="1"/>
        <rFont val="Aptos Narrow"/>
        <family val="2"/>
        <scheme val="minor"/>
      </rPr>
      <t>)</t>
    </r>
  </si>
  <si>
    <t>If non-lawyers CANNOT provide legal aid, then implementors should focus on justice technologies that are oriented towards (1) legal information or (2) lawyer-provided legal advice. Implementors should avoid implementing technologies that cross that line (E.g., a chatbot that provides legal advice.)
If non-lawyers CAN provide legal aid, then implementers have a wider range of options with regard to technology deployment. Specifically, they will have the option to provide both legal information and advice via technologies.</t>
  </si>
  <si>
    <r>
      <rPr>
        <i/>
        <sz val="11"/>
        <color theme="1"/>
        <rFont val="Aptos Narrow"/>
        <family val="2"/>
        <scheme val="minor"/>
      </rPr>
      <t>(If nonlawyers are allowed to provide legal advice...</t>
    </r>
    <r>
      <rPr>
        <sz val="11"/>
        <color theme="1"/>
        <rFont val="Aptos Narrow"/>
        <family val="2"/>
        <scheme val="minor"/>
      </rPr>
      <t xml:space="preserve">) Existence of clear provisions for what nonlawyers who are able to provide legal advice may or may not do. </t>
    </r>
  </si>
  <si>
    <t>0: While non-lawyers are allowed to provide legal advice, there are no clear provisions or regulations governing how non-lawyers may provide legal advice.
1: There are clear provisions or regulations governing how non-lawyers may provide advice.</t>
  </si>
  <si>
    <t xml:space="preserve">Advocate for policy reform to clarify the laws related to non-lawyer legal advice provision. </t>
  </si>
  <si>
    <t>If  non-lawyer can provide legal advice BUT there is a lack of clear provisions governing how that advice can be provided, implementors should be particularly careful when considering non-lawyer legal advice technologies in order to ensure compliance. 
If there ARE clear guidelines on the non-lawyer provision of legal aid, this can help inform the design and implementation of non-lawyer legal advice technologies.</t>
  </si>
  <si>
    <t>ii. The status of legal information and advice (LIA) services</t>
  </si>
  <si>
    <r>
      <t>Existence of laws and regulations defining what LIA services are (</t>
    </r>
    <r>
      <rPr>
        <i/>
        <sz val="11"/>
        <color theme="1"/>
        <rFont val="Aptos Narrow"/>
        <family val="2"/>
        <scheme val="minor"/>
      </rPr>
      <t>e.g., how is legal advice defined?</t>
    </r>
    <r>
      <rPr>
        <sz val="11"/>
        <color theme="1"/>
        <rFont val="Aptos Narrow"/>
        <family val="2"/>
        <scheme val="minor"/>
      </rPr>
      <t>)</t>
    </r>
  </si>
  <si>
    <t>0: LIA services are not legally defined.
1: LIA services are legally defined.</t>
  </si>
  <si>
    <t>Advocate for policy reform to clearly state what is captured by the term "legal information and advice."</t>
  </si>
  <si>
    <t>If LIA services are not clearly defined by law (e.g., the distinction between legal advice and legal informaiton is not clear), the implementor may assume greater risk as it will be more challenging for them to ensure that their justice technology is in compliance.</t>
  </si>
  <si>
    <r>
      <rPr>
        <i/>
        <sz val="11"/>
        <color theme="1"/>
        <rFont val="Aptos Narrow"/>
        <family val="2"/>
        <scheme val="minor"/>
      </rPr>
      <t xml:space="preserve">(If the laws exist…) </t>
    </r>
    <r>
      <rPr>
        <sz val="11"/>
        <color theme="1"/>
        <rFont val="Aptos Narrow"/>
        <family val="2"/>
        <scheme val="minor"/>
      </rPr>
      <t>Clarity of laws and regulations defining what LIA services are (</t>
    </r>
    <r>
      <rPr>
        <i/>
        <sz val="11"/>
        <color theme="1"/>
        <rFont val="Aptos Narrow"/>
        <family val="2"/>
        <scheme val="minor"/>
      </rPr>
      <t>e.g., how is legal advice defined?</t>
    </r>
    <r>
      <rPr>
        <sz val="11"/>
        <color theme="1"/>
        <rFont val="Aptos Narrow"/>
        <family val="2"/>
        <scheme val="minor"/>
      </rPr>
      <t>)</t>
    </r>
  </si>
  <si>
    <t>0: While they exist, laws defining LIA services are not clear.
1: Laws definiting LIA services are clear.</t>
  </si>
  <si>
    <t xml:space="preserve">Advocate for policy reform to clarify the definition of legal information and advice and/or aim to have these laws in plain, comprehensible language. </t>
  </si>
  <si>
    <t>Similarly to the above, if the laws distinguishing between legal information and advice are not clear, this will make it more challenging for an implementor to make informed, compliant choices.</t>
  </si>
  <si>
    <t>Guarantee of the right to counsel in civil family matters.</t>
  </si>
  <si>
    <t>0: People are not legally guaranteed the right to legal counsel in civil family matters.
1: People are legally guaranteed the right to legal counsel in civil family matters.</t>
  </si>
  <si>
    <t>TO BE DISCUSSED</t>
  </si>
  <si>
    <t xml:space="preserve">Advocate for policy reform that guarantees the right to legal counsel in civil family matters. </t>
  </si>
  <si>
    <t>Guarantee of the right to counsel in criminal family matters.</t>
  </si>
  <si>
    <t>0: People are not legally guaranteed the right to legal counsel in criminal family matters.
1: People are legally guaranteed the right to legal counsel in criminal family matters.</t>
  </si>
  <si>
    <t xml:space="preserve">Advocate for policy reform that guarantees the right to legal counsel in criminal family matters. </t>
  </si>
  <si>
    <t>1.2: Legal Framework Regulating the Digitalization of Government and Justice Services</t>
  </si>
  <si>
    <t>i. The use of ICTs in the justice sector</t>
  </si>
  <si>
    <t>Whether there is legislation governing the use of ICTs in the family justice system (e.g., e-filing and e-service provision).</t>
  </si>
  <si>
    <t>0: There is no legislation governing the use of ICTs in the family justice system.
1: There is legislation governing the use of ICTs in the family justice system.</t>
  </si>
  <si>
    <t xml:space="preserve">Advocate for the implementation of laws that provide guidance on the use of ICTs in the family justice system. </t>
  </si>
  <si>
    <t xml:space="preserve">WOULD THIS NOTE BE HERE: Laws governing the use of ICTs in the family justice system give ICT solutions a higher level of credibility and therefore build trust amongs the target population. </t>
  </si>
  <si>
    <t>Maybe (the implementor assumes a lot of risk)</t>
  </si>
  <si>
    <r>
      <rPr>
        <i/>
        <sz val="11"/>
        <color theme="1"/>
        <rFont val="Aptos Narrow"/>
        <family val="2"/>
        <scheme val="minor"/>
      </rPr>
      <t xml:space="preserve">(If the laws exist…) </t>
    </r>
    <r>
      <rPr>
        <sz val="11"/>
        <color theme="1"/>
        <rFont val="Aptos Narrow"/>
        <family val="2"/>
        <scheme val="minor"/>
      </rPr>
      <t>Clarity of laws and regulations governing the role of ICTs in the family justice sector.</t>
    </r>
  </si>
  <si>
    <t>0: While laws governing the use of ICTs in the family justice system exist, they are not clear.
1: The laws governing the use of ICTs in the family justice system are clear.</t>
  </si>
  <si>
    <t xml:space="preserve">Advocate for policy reform to clarify laws governing the use of ICTs and/or aim to have these laws in plain, comprehensible language. </t>
  </si>
  <si>
    <r>
      <rPr>
        <i/>
        <sz val="11"/>
        <color theme="1"/>
        <rFont val="Aptos Narrow"/>
        <family val="2"/>
        <scheme val="minor"/>
      </rPr>
      <t>(If the laws exist…)</t>
    </r>
    <r>
      <rPr>
        <sz val="11"/>
        <color theme="1"/>
        <rFont val="Aptos Narrow"/>
        <family val="2"/>
        <scheme val="minor"/>
      </rPr>
      <t xml:space="preserve"> Allowance for the use of ICTs in the provision of civil family justice services.</t>
    </r>
  </si>
  <si>
    <t>0: ICTs are not allowed to be used in the provision of civil family justice services.
1: ICTs are allowed to be used in the provision of civil family justice services.</t>
  </si>
  <si>
    <t xml:space="preserve">Advocate for policy reform to allow the use of ICTs in the provision of civil family justice services. </t>
  </si>
  <si>
    <t>Yes (cannot pursure justice technology solution)</t>
  </si>
  <si>
    <r>
      <rPr>
        <i/>
        <sz val="11"/>
        <color theme="1"/>
        <rFont val="Aptos Narrow"/>
        <family val="2"/>
        <scheme val="minor"/>
      </rPr>
      <t>(If the laws exist…)</t>
    </r>
    <r>
      <rPr>
        <sz val="11"/>
        <color theme="1"/>
        <rFont val="Aptos Narrow"/>
        <family val="2"/>
        <scheme val="minor"/>
      </rPr>
      <t xml:space="preserve"> Allowance for the use of ICTs in the provision of criminal family justice services.</t>
    </r>
  </si>
  <si>
    <t>0: ICTs are not allowed to be used in the provision of criminal family justice services.
1: ICTs are allowed to be used in the provision of criminal family justice services.</t>
  </si>
  <si>
    <t xml:space="preserve">Advocate for policy reform to allow the use of ICTs in the provision of criminal family justice services. </t>
  </si>
  <si>
    <r>
      <rPr>
        <i/>
        <sz val="11"/>
        <color theme="1"/>
        <rFont val="Aptos Narrow"/>
        <family val="2"/>
        <scheme val="minor"/>
      </rPr>
      <t>(If the laws exist…)</t>
    </r>
    <r>
      <rPr>
        <sz val="11"/>
        <color theme="1"/>
        <rFont val="Aptos Narrow"/>
        <family val="2"/>
        <scheme val="minor"/>
      </rPr>
      <t xml:space="preserve"> Allowance for the use of ICTs in the provision of family justice services in sensitive cases (e.g., those involving minors or domestic violence).</t>
    </r>
  </si>
  <si>
    <t>0: ICTs are not allowed to be used in the provision of family justice services in sensitive cases.
1: ICTs are allowed to be used in the provision of family justice services in sensitive cases.</t>
  </si>
  <si>
    <t xml:space="preserve">Advocate for policy reform to allow the use of ICTs in the provision of family justice services in sensitive cases. </t>
  </si>
  <si>
    <t>GH ADD CONSIDERATION OF GEN AI HERE</t>
  </si>
  <si>
    <t xml:space="preserve">0: There is no legislation governing the use of generative AI in the provision of justice services. 
1: There is legislation governing the use of generative AI in the provision of justice services. </t>
  </si>
  <si>
    <t xml:space="preserve">Advocate for policy reform to allow the use of generative AI in the provision of justice services. </t>
  </si>
  <si>
    <t xml:space="preserve">If there are laws that prevent the use of generative AI in the provision of justice services then the tool must be developed such that it will not be used. Furthermore, if generative AI is allowed but is regulated, these regulations must be considered in tool development. </t>
  </si>
  <si>
    <t>ii. The digitalization of government</t>
  </si>
  <si>
    <t>Whether there is legislation governing the digitalization of government services.</t>
  </si>
  <si>
    <t>0: There is no legislation governing the digitalization of government services.
1: There is legislation governing the digitalization of government services.</t>
  </si>
  <si>
    <t xml:space="preserve">Advocate for policies that govern the digitalization of government services. </t>
  </si>
  <si>
    <r>
      <rPr>
        <i/>
        <sz val="11"/>
        <color theme="1"/>
        <rFont val="Aptos Narrow"/>
        <family val="2"/>
        <scheme val="minor"/>
      </rPr>
      <t xml:space="preserve">(If the laws exist…) </t>
    </r>
    <r>
      <rPr>
        <sz val="11"/>
        <color theme="1"/>
        <rFont val="Aptos Narrow"/>
        <family val="2"/>
        <scheme val="minor"/>
      </rPr>
      <t>Clarity of laws and regulations governing the digitalization of government services.</t>
    </r>
  </si>
  <si>
    <t>0: While laws exist governing the digitalization of government services, they are not clear.
1: The laws governing the digitaliation of government services are clear.</t>
  </si>
  <si>
    <t xml:space="preserve">Advocate for policy reform that clarifies digitalization of government services and aim to have these laws in plain, comprehensible language. </t>
  </si>
  <si>
    <r>
      <rPr>
        <i/>
        <sz val="11"/>
        <color theme="1"/>
        <rFont val="Aptos Narrow"/>
        <family val="2"/>
        <scheme val="minor"/>
      </rPr>
      <t>(If the laws exist…)</t>
    </r>
    <r>
      <rPr>
        <sz val="11"/>
        <color theme="1"/>
        <rFont val="Aptos Narrow"/>
        <family val="2"/>
        <scheme val="minor"/>
      </rPr>
      <t xml:space="preserve"> Allowance for the digitilization of government services. </t>
    </r>
  </si>
  <si>
    <t>0: The digitalization of government services is not legally allowed.
1: The digitalization of government services is legally allowed.</t>
  </si>
  <si>
    <t xml:space="preserve">Advocate for policy reform that allows for the digitalization of government services. </t>
  </si>
  <si>
    <t>Existence of laws and regulations on data privacy and security.</t>
  </si>
  <si>
    <t>0: There is no legislation on data privacy and security.
1: There is legislation on data privacy and security.</t>
  </si>
  <si>
    <t>Policy reform</t>
  </si>
  <si>
    <r>
      <rPr>
        <i/>
        <sz val="11"/>
        <color theme="1"/>
        <rFont val="Aptos Narrow"/>
        <family val="2"/>
        <scheme val="minor"/>
      </rPr>
      <t>(If the laws exist…)</t>
    </r>
    <r>
      <rPr>
        <sz val="11"/>
        <color theme="1"/>
        <rFont val="Aptos Narrow"/>
        <family val="2"/>
        <scheme val="minor"/>
      </rPr>
      <t xml:space="preserve"> Clarity of laws and regulations on data privacy and security.</t>
    </r>
  </si>
  <si>
    <t>0: While laws on data privacy and security exist, they are unclear.
1: The laws on data privacy and security are clear.</t>
  </si>
  <si>
    <t>1.3 Legal Framework Guaranteeing Socioeconomic Equality</t>
  </si>
  <si>
    <t>i. ?</t>
  </si>
  <si>
    <t>Are the most severe problems identified by respondents in the LNS justiciable in your context</t>
  </si>
  <si>
    <t xml:space="preserve">0: The problems identified as most severe are not justiciable.
1: The problems identified as most severe are justiciable. </t>
  </si>
  <si>
    <t xml:space="preserve">Advocate for policy reform that make the commonly identified family legal problems justiciable. </t>
  </si>
  <si>
    <t xml:space="preserve">While this indicator will not impact the selection of the technology, it will impact whether a tool can be developed in the context at all. Where a problem is not justiciable, a tool will not help resolve the problem. </t>
  </si>
  <si>
    <t>i. Preventing discrimination</t>
  </si>
  <si>
    <t>Existence of laws that prevent discrimination against people living in poverty.</t>
  </si>
  <si>
    <t>0: There are no laws preventing discrimination against people living in poverty.
1: There are laws preventing discrimination against people living in poverty.</t>
  </si>
  <si>
    <t xml:space="preserve">Advocate for policy reform that prevent discrimination against those living in poverty. </t>
  </si>
  <si>
    <t xml:space="preserve">While this indicator will not impact the selection of the technology, it will impact whether a tool can be developed in the context at all. If people living in poverty are not protected from discrimination within the justice system, a tool will need to be designed with these inequities in mind. </t>
  </si>
  <si>
    <t>Existence of laws that prevent discrimination against women.</t>
  </si>
  <si>
    <t>0: There are no laws preventing discrimination against women.
1: There are laws preventing discrimination against women.</t>
  </si>
  <si>
    <t xml:space="preserve">Advocate for policy reform that prevent discrimination against women. </t>
  </si>
  <si>
    <t xml:space="preserve">While this indicator will not impact the selection of the technology, it will impact whether a tool can be developed in the context at all. If women are not protected from discrimination within the justice system, a tool will need to be designed with these inequities in mind. </t>
  </si>
  <si>
    <t>Existence of laws that prevent discrimination against people who experience context-specific vulnerability. (TO BE TAILORED BY THE USER)</t>
  </si>
  <si>
    <t>0: There are no laws preventing discrimination against vulnerable populations.
1: There are laws preventing discrimination against vulnerable populations.</t>
  </si>
  <si>
    <t xml:space="preserve">Advocate for policy reform that prevent discrimination against vulnerable populations identified in the LNS. </t>
  </si>
  <si>
    <t xml:space="preserve">While this indicator will not impact the selection of the technology, it will impact whether a tool can be developed in the context at all. If vulnerability populations are not protected from discrimination within the justice system, a tool will need to be designed with these inequities in mind. </t>
  </si>
  <si>
    <t>ii. Preventing violence</t>
  </si>
  <si>
    <t>Existence of laws that prevent violence against people living in poverty.</t>
  </si>
  <si>
    <t>0: There are no laws preventing violence against people living in poverty.
1: There are laws preventing violence against people living in poverty.</t>
  </si>
  <si>
    <t xml:space="preserve">Advocate for policy reform that prevent targeted violence against those living in poverty. </t>
  </si>
  <si>
    <t xml:space="preserve">While this indicator will not impact the selection of the technology, it will impact whether a tool can be developed in the context at all. If people living in poverty are not protected from targeted violence by the justice system, a tool will need to be designed with these inequities in mind. </t>
  </si>
  <si>
    <t>Existence of laws that prevent violence against women.</t>
  </si>
  <si>
    <t>0: There are no laws preventing violence against women.
1: There are laws preventing violence against women.</t>
  </si>
  <si>
    <t xml:space="preserve">Advocate for policy reform that prevent targeted violence  against women. </t>
  </si>
  <si>
    <t xml:space="preserve">While this indicator will not impact the selection of the technology, it will impact whether a tool can be developed in the context at all. If women are not protected from targeted violence by the justice system, a tool will need to be designed with these inequities in mind. </t>
  </si>
  <si>
    <t>Existence of laws that prevent violence against people who experience context-specific vulnerability. (TO BE TAILORED BY THE USER)</t>
  </si>
  <si>
    <t>0: There are no laws preventing violence against vulnerable populations.
1: There are laws preventing violence against vulnerable populations.</t>
  </si>
  <si>
    <t xml:space="preserve">Advocate for policy reform that prevent targeted violence  against vulnerable populations identified in the LNS. </t>
  </si>
  <si>
    <t xml:space="preserve">While this indicator will not impact the selection of the technology, it will impact whether a tool can be developed in the context at all. If vulnerability populations are not protected from targeted violence by the justice system, a tool will need to be designed with these inequities in mind. </t>
  </si>
  <si>
    <t>iii. Ensuring equity</t>
  </si>
  <si>
    <t>Existence of laws guaranteeing that people living in poverty have full equality before the law.</t>
  </si>
  <si>
    <t>0: There are no laws ensuring people living in poverty have full equality before the law.
1: There are laws ensuring people living in poverty have full equality before the law.</t>
  </si>
  <si>
    <t xml:space="preserve">Advocate for policy reform that guarantees full equality before for the law for those living in poverty. </t>
  </si>
  <si>
    <t xml:space="preserve">While this indicator will not impact the selection of the technology, it will impact whether a tool can be developed in the context at all. If people living in poverty do not have full equality before the law, a tool will need to be designed with that inequity in mind. </t>
  </si>
  <si>
    <t>Existence of laws guaranteeing that women have full equality before the law.</t>
  </si>
  <si>
    <t>0: There are no laws ensuring women have full equality before the law.
1: There are laws ensuring women have full equality before the law.</t>
  </si>
  <si>
    <t xml:space="preserve">Advocate for policy reform that guarantees full equality before for the law women. </t>
  </si>
  <si>
    <t xml:space="preserve">While this indicator will not impact the selection of the technology, it will impact whether a tool can be developed in the context at all. If women do not have full equality before the law, a tool will need to be designed with that inequity in mind. </t>
  </si>
  <si>
    <t>Existence of laws ensure people who experience context-specific vulnerability have full equality before the law. (TO BE TAILORED BY THE USER)</t>
  </si>
  <si>
    <t>0: There are no laws ensuring equal protection before the law of vulnerable populations.
1: There are laws ensuring equal protection before the law.</t>
  </si>
  <si>
    <t xml:space="preserve">Advocate for policy reform that guarantees full equality before for the law vulnerable populations identified in the LNS. </t>
  </si>
  <si>
    <t xml:space="preserve">While this indicator will not impact the selection of the technology, it will impact whether a tool can be developed in the context at all. If vulnerable populations do not have full equality before the law, a tool will need to be designed with that inequity in mind. </t>
  </si>
  <si>
    <t>iv. Preventing corruption</t>
  </si>
  <si>
    <t>Existence of laws preventing corruption in the family justice system.</t>
  </si>
  <si>
    <t>0: There are no laws preventing corruption in the family justice system.
1: There are laws preventing corruption in the family justice system.</t>
  </si>
  <si>
    <t xml:space="preserve">Advocate for policy reform that prevents and/or penalizes corruption within the family justice system. </t>
  </si>
  <si>
    <t xml:space="preserve">While this indicator will not impact the selection of the technology, it will impact whether a tool can be developed in the context at all. </t>
  </si>
  <si>
    <t>1.1: Legal Framework Enabling Legal Information and Advice</t>
  </si>
  <si>
    <t>1.1: Legal  Framework Enabling Legal Information and Advice</t>
  </si>
  <si>
    <t>1.2: Legal Framework Enabling ICTs</t>
  </si>
  <si>
    <t xml:space="preserve">Advocate for policies that govern the use of ICTs in the family justice system. </t>
  </si>
  <si>
    <t xml:space="preserve">Advocate for policies that govern the use of generative AI in the provision of justice services. </t>
  </si>
  <si>
    <t xml:space="preserve">Advocate for policies that govern data privacy and security. </t>
  </si>
  <si>
    <t xml:space="preserve">Advocate for policy refrom that clarifies data privacy and security and aim to have these laws in plain, comprehensible language. </t>
  </si>
  <si>
    <t>1.3 Legal Framework Enabling Protection of People in Family Matters</t>
  </si>
  <si>
    <t xml:space="preserve">i. Ensuring justiciability </t>
  </si>
  <si>
    <t>Are the most severe problems identified by respondents in the LNS justiciable in your context?</t>
  </si>
  <si>
    <t>Existence of laws that prevent discrimination against people living in vulnerability.</t>
  </si>
  <si>
    <t>0: There are no laws preventing discrimination against people living in vulnerability.
1: There are laws preventing discrimination against people living in vulnerability.</t>
  </si>
  <si>
    <t>Existence of laws that prevent violence against people living in vulnerability.</t>
  </si>
  <si>
    <t>0: There are no laws preventing violence against people living in vulnerability.
1: There are laws preventing violence against people living in vulnerability.</t>
  </si>
  <si>
    <t>Existence of laws guaranteeing that people living in vulnerability have full equality before the law.</t>
  </si>
  <si>
    <t>0: There are no laws ensuring people living in vulnerability have full equality before the law.
1: There are laws ensuring people living in vulnerability have full equality before the law.</t>
  </si>
  <si>
    <t>Pillar 2. Legal and Regulatory Framework</t>
  </si>
  <si>
    <t xml:space="preserve">
2.1 Legal Framework Enabling Protection of People in Family Matters</t>
  </si>
  <si>
    <t>a. The most severe problems identified by respondents in the legal needs assessment are  justiciable in your context</t>
  </si>
  <si>
    <t xml:space="preserve">0=The problems identified as most severe are not justiciable.
0.5=Some problems identified as most severe are justiciable but not all. 
1=The problems identified as most severe are justiciable. </t>
  </si>
  <si>
    <t>ii. Preventing discrimination</t>
  </si>
  <si>
    <t>a. People living in vulnerability are protected from all types of discrimination, including that which is based on gender, age, religion, etc.</t>
  </si>
  <si>
    <t>0=Laws and regulations protecting people living in vulnerability from all types of discrimination do not exist.
0.5=Laws and regulations protecting people living in vulnerability from all types of discrimination lack full transparency and clarity. The laws and regulations are not easily available to the public or do not provide clear and actionable guidelines to protect people living in vulnerability from discrimination.
1=Laws and regulations protecting people living in vulnerability from all types of discrimination are transparent and clear. The laws and regulations are easily available to the public and provide for clear and actionable guidelines to protect people living in vulnerability from discrimination.</t>
  </si>
  <si>
    <t xml:space="preserve">Please see footnote 11 in the Conceptual Framework (EBRD 2023, 15). 
Please see footnote on page 12 in the Conceptual Framework (V-dem 2021, 175). </t>
  </si>
  <si>
    <t>Expert input (e.g., via lawyers, expert questionnaires); Case management records from courts or other authorities enforcing the protections</t>
  </si>
  <si>
    <t>iii. Preventing violence</t>
  </si>
  <si>
    <t>a. People living in vulnerability are protected from all types of violence</t>
  </si>
  <si>
    <t>0=Laws and regulations preventing violence against people living in vulnerability do not exist.
0.5=Laws and regulations preventing violence against people living in vulnerability lack full transparency and clarity. The laws and regulations are not easily available to the public or do not provide clear and actionable guidelines to protect people living in vulnerability from violence.
1=Laws and regulations preventing violence against people living in vulnerability are transparent and clear. The laws and regulations are easily available to the public and provide clear and actionable guidelines to protect people living in vulnerability from violence.</t>
  </si>
  <si>
    <t>iv. Ensuring equity</t>
  </si>
  <si>
    <t>a. People living in vulnerability have full equality before the law</t>
  </si>
  <si>
    <t>0=Laws and regulations ensuring that people living in vulnerability have full equality before the law do not exist.
0.5=Laws and regulations ensuring that people living in vulnerability have full equality before the law lack full transparency and clarity. The laws and regulations are not easily available to the public or do not provide clear and actionable guidelines to ensure full equality before the law.
1=Laws and regulations ensuring that people living in vulnerability have full equality before the law are transparent and clear. The laws and regulations are easily available to the public and provide clear and actionable guidelines to ensure full equality before the law.</t>
  </si>
  <si>
    <t>Dimension 2.1 Score</t>
  </si>
  <si>
    <t>% Dimension 2.1</t>
  </si>
  <si>
    <t>2.2 Legal  Framework Enabling LIA</t>
  </si>
  <si>
    <t>i. The status of LIA services</t>
  </si>
  <si>
    <t xml:space="preserve">a. Existence of laws and regulations defining what LIA services are </t>
  </si>
  <si>
    <t>Yes, if service type is adjusted</t>
  </si>
  <si>
    <t>b. Guarantee of the right to counsel in civil family matters</t>
  </si>
  <si>
    <t>0=People are not legally guaranteed the right to legal counsel in civil family matters.
1=People are legally guaranteed the right to legal counsel in civil family matters.</t>
  </si>
  <si>
    <t>Yes, if problem focus is adjusted</t>
  </si>
  <si>
    <t>(WJP Expert Consultations 2024)</t>
  </si>
  <si>
    <t>d. Guarantee of the right to counsel in criminal family matters</t>
  </si>
  <si>
    <t>0=People are not legally guaranteed the right to legal counsel in criminal family matters.
1=People are legally guaranteed the right to legal counsel in criminal family matters.</t>
  </si>
  <si>
    <t>ii. The role of justice actors in the family legal system</t>
  </si>
  <si>
    <t>a. Existence of laws and regulations governing the practice of law by lawyers</t>
  </si>
  <si>
    <t>b. Existence of laws and regulations governing nonlawyer provision of legal advice</t>
  </si>
  <si>
    <t>NOTE: Regulatory sandboxes are legal exceptions granted to organizations or businesses under certain conditions such that they can test innovations that may otherwise not be allowable. Regulatory sandboxes are typically established by relevant governance bodies and are open to a pre-defined set of actors working on a specific innovation. The goal is to test the opportunity of innovations and the corresponding regulations needed to guide them. (State Policy Network 2021)</t>
  </si>
  <si>
    <t>iii. Opportunities for innovation in the legal system</t>
  </si>
  <si>
    <t>a. Existence of regulations permitting the use of regulatory sandboxes to explore innovative approaches to legal services delivery</t>
  </si>
  <si>
    <t>Dimension 2.2 Score</t>
  </si>
  <si>
    <t>/ 9 points</t>
  </si>
  <si>
    <t>% Dimension 2.2</t>
  </si>
  <si>
    <t>2.3 Legal Framework Enabling ICT</t>
  </si>
  <si>
    <t>i. Legal certainty around the digitalization of government</t>
  </si>
  <si>
    <t>a. Existence of laws and regulations governing the digitalization of government services</t>
  </si>
  <si>
    <t>0=Laws and regulations governing the digitalization of government services before the law do not exist.
0.5=Laws and regulations governing the digitalization of government services lack full transparency and clarity. The laws and regulations are not easily available to the public and/or do not provide for clear and actionable guidelines on how and where it is appropriate to digitalize government services.
1=Laws and regulations governing the digitalization of government services are transparent and clear. The laws and regulations are easily available to the public and provide clear and actionable guidelines on how and where it is appropriate to digitalize government services.</t>
  </si>
  <si>
    <t>Yes (cannot pursue justice technology solution)</t>
  </si>
  <si>
    <t>ii. Legal certainty around the use of ICTs in justice procedures applying to family legal problems</t>
  </si>
  <si>
    <t>a. Existence of laws and regulations governing the use of ICTs in the family justice system (e.g., e-filing and e-service provision)</t>
  </si>
  <si>
    <t>iii. Ensuring data privacy and security</t>
  </si>
  <si>
    <t>a. Existence of laws and regulations governing individual and organizational data privacy and security</t>
  </si>
  <si>
    <t xml:space="preserve">0=Laws and regulations protecting data privacy and security do not exist.
0.5=Laws and regulations protecting data privacy and security lack full transparency and clarity. The laws and regulations are not easily available to the public and/or do not provide clear and actionable guidelines on how to protect data privacy and security. 
1=The laws protecting data privacy and security are clear and practical. The laws and regulations are easily available to the public and provide clear and actionable on how to protect data privacy and security. </t>
  </si>
  <si>
    <t>No, but the implementor assumes a lot of risk</t>
  </si>
  <si>
    <t>Dimension 2.3 Score</t>
  </si>
  <si>
    <t>/ 5 points</t>
  </si>
  <si>
    <t>% Dimension 2.3</t>
  </si>
  <si>
    <t>Pillar 2 Score</t>
  </si>
  <si>
    <t>Pillar 3. Internal Institutional Factors Shaping Effective ICT-Based LIA Services</t>
  </si>
  <si>
    <t>3.1 People-Centricity and ICT Use in Existing LIA Services</t>
  </si>
  <si>
    <t>i. The organization currently provides or has experience providing people-centered LIA services regarding family legal problems</t>
  </si>
  <si>
    <t>a. General experience of the organization in the provision of  LIA services</t>
  </si>
  <si>
    <t>0=The organization does not currently provide and has not provided any LIA service to the target population. 
0.5=The organization has provided LIA services to the target population in the past but currently does not.
1=The organization currently provides at least one LIA service to the target population.</t>
  </si>
  <si>
    <t>Annual operations reports or other internal administrative records</t>
  </si>
  <si>
    <t>Yes, by changing the reference</t>
  </si>
  <si>
    <t>b. Experience of the organization in the provision of  LIA services specifically for family legal problems</t>
  </si>
  <si>
    <t>0=The organization does not currently provide and has not provided any LIA service for family legal problems to the target population. 
0.5=The organization has provided LIA services for family legal problems to the target population in the past but currently does not.
1=The organization currently provides or has provided at least one LIA service for family legal problems to the target population.</t>
  </si>
  <si>
    <t>Internal administrative records such as demographics of the people served or descriptions of people served in institutional reports; internal survey</t>
  </si>
  <si>
    <t>Internal administrative records; mapping of the organization's facilities, including kiosks or one-stop shops, among others; internal survey</t>
  </si>
  <si>
    <t>Internal administrative records such as mapping of the organization's facilities or annual reports on new infrastructure; internal survey</t>
  </si>
  <si>
    <t>Internal administrative records; internal survey</t>
  </si>
  <si>
    <t>ii. The organization effectively collaborates with the target population in the planning stages of LIA services</t>
  </si>
  <si>
    <t>a. Existence of mechanisms to consult with the target population in the planning stages of a LIA service</t>
  </si>
  <si>
    <t>0=The organization does not have mechanisms in place to conduct consultations with the target population in the planning stages of LIA services.
0.5=The organization has mechanisms in place to consult with the target population in the planning stages of LIA services, but consultations are rarely implemented.
1=The organization has mechanisms in place to conduct consultations with the target population in the planning stages of new services, and consultations are systematically implemented.</t>
  </si>
  <si>
    <t>b. Existence of mechanisms to collaborate with the target population in the planning stages of a new service, allowing for a co-creative approach that facilitates people's use of the service and their participation during service implementation</t>
  </si>
  <si>
    <t xml:space="preserve">0=The organization does not have mechanisms in place to collaborate with the target population in the planning stages of new services, thus not allowing for a co-creative approach that would facilitate people's use of the service and their participation during service implementation.
0.5=The organization has defined mechanisms to collaborate with the target population in the planning stages of a new service, allowing for a co-creative approach that facilitates people's use of the service and their participation during service implementation, but such mechanisms are not consistently utilized.
1=The organization has defined mechanisms to collaborate with the target population in the planning stages of a new service, allowing for a co-creative approach that facilitates people's use of the service and their participation during service implementation, and such mechanisms are consistently utilized. </t>
  </si>
  <si>
    <t>c. Existence of mechanisms to consult with the target population during the implementation stage of the service to understand their uptake of the service and remaining challenges in its operation</t>
  </si>
  <si>
    <t>0=The organization does not have mechanisms in place to consult with those using the justice service during the implementation stage of the service to understand their uptake of the service and remaining challenges in its operation.
0.5=The organization has mechanisms in place to consult with those using the justice service during the implementation stage of the service to understand their uptake of the service and remaining challenges in its operation, but such consultations mechanisms are not consistently utilized.
1=The organization has mechanisms in place to consult with those using the justice service during the implementation stage of the service to understand their uptake of the service and remaining challenges in its operation, and such consultation mechanisms are consistently utilized.</t>
  </si>
  <si>
    <t>iii. The organization currently provides or has experience providing ICT-based LIA services</t>
  </si>
  <si>
    <t>a. General experience of external service providers in the provision of  ICT-based LIA services</t>
  </si>
  <si>
    <t>0=The organization does not currently provide and have not provided any ICT-based LIA services to the target population. 
0.5=The organization has provided ICT-based LIA services to the target population in the past but currently do not. 
1=The organization currently provides ICT-based LIA services to the target population.</t>
  </si>
  <si>
    <t>Internal administrative records</t>
  </si>
  <si>
    <t>iv. The organization effectively collaborates with partner organizations in the provision of LIA services</t>
  </si>
  <si>
    <t>a. Existence of a strategic plan with clearly defined initiatives to collaborate with partner organizations in the provision of LIA</t>
  </si>
  <si>
    <t>0=The organization does not have a strategic plan with clearly defined initiatives to collaborate with partner organizations.
0.5=The organization has a strategic plan with clearly defined initiatives to collaborate with partner organizations, but it is not effectively implemented.
1=The organization has a strategic plan with clearly defined initiatives to collaborate with partner organizations, and the plan is effectively implemented.</t>
  </si>
  <si>
    <t>Internal administrative records such as institutional strategic plans or Memorandums of Understanding signed; internal survey</t>
  </si>
  <si>
    <t xml:space="preserve">Dimension 3.1 score </t>
  </si>
  <si>
    <t>/ 20 points</t>
  </si>
  <si>
    <t>% Dimension 3.1</t>
  </si>
  <si>
    <t>3.2 Sufficient Financial Capacity and Sustainability</t>
  </si>
  <si>
    <t>i. The organization has allocated budget and formalized agreements with other organizations for the provision of ICT-based LIA services</t>
  </si>
  <si>
    <t>a. Existence of budget formally allocated to the provision of LIA services</t>
  </si>
  <si>
    <t>0=There is no portion of the organization's budget that is formally allocated to providing LIA services.
0.5=There is a portion of the organization's budget that is formally allocated to providing LIA services, but it is not sufficiently large to ensure the sustainability of the LIA services.
1=There is a portion of the organization's budget that is formally allocated to providing LIA services, and it is sufficiently large to ensure the sustainability of the LIA services.</t>
  </si>
  <si>
    <t>Internal and public financial records such as annual budget spending reports</t>
  </si>
  <si>
    <t xml:space="preserve">b. Existence of a budget formally allocated for the provision of ICT-based LIA services </t>
  </si>
  <si>
    <t>0=There is no portion of the organization's budget that is formally allocated to providing ICT-based LIA services.
0.5=There is a portion of the organization's budget that is formally allocated to providing ICT-based LIA services, but it is not sufficiently large to ensure the sustainability of the LIA services.
1=There is a portion of the organization's budget that is formally allocated to providing ICT-based LIA services, and it is sufficiently large to ensure the sustainability of the LIA services.</t>
  </si>
  <si>
    <t>c. Existence of a budget formally allocated for the purchase and maintenance of ICT hardware and software tools</t>
  </si>
  <si>
    <t>0=There is no portion of the organization's budget that is formally allocated for the purchase and maintenance of ICT hardware and software tools.
0.5=There is a portion of the organization's budget that is formally allocated for the purchase and maintenance of ICT hardware and software tools, but it is not sufficiently large to ensure the sustainability of the LIA services.
1=There is a portion of the organization's budget that is formally allocated for the purchase and maintenance of ICT hardware and software tools</t>
  </si>
  <si>
    <t>d. Existence of a formalized agreement with an external funding organization or donor to obtain funds that can be used to develop an ICT-based LIA service</t>
  </si>
  <si>
    <t>0=There is no formal agreement with an external funding organization or donor to obtain funds that can be used to develop an ICT-based LIA service.
1=There is a formal agreement with an external funding organization or donor to obtain funds that can be used to develop an ICT-based LIA service.</t>
  </si>
  <si>
    <t>e. Existence of a formalized cost-sharing agreement with a partner organization to develop an ICT-based LIA service</t>
  </si>
  <si>
    <t>0=There is no formal cost-sharing agreement with a partner organization to develop the ICT-based LIA service.
1=The organization has a formal cost-sharing agreement with a partner organization to develop the ICT-based LIA service.</t>
  </si>
  <si>
    <t>f. Existence of formalized agreements with partner organizations to receive in-kind support to develop an ICT-based LIA service</t>
  </si>
  <si>
    <t>0=The organization does not have formalized agreements to receive in-kind support to develop the ICT-based LIA service. 
1=The organization has formalized agreements to receive in-kind support to develop the ICT-based LIA service.</t>
  </si>
  <si>
    <t xml:space="preserve">In-kind support can range from equipment donations to volunteer work and may be provided by organizations but also individuals. </t>
  </si>
  <si>
    <t>g. Existence of a socio-economic analysis of the target population to determine whether to charge individuals for the use of the LIA service, what the cost should be, and whether a progressive cost scheme is feasible</t>
  </si>
  <si>
    <t>0=No socio-economic analysis has been conducted to whether to charge individuals for the use of the LIA service, what the cost should be, and whether a progressive cost scheme is feasible.
1=A socio-economic analysis of the target population has been conducted to determine whether to charge individuals for the use of the LIA service, what the cost should be, and whether a progressive cost scheme is feasible.</t>
  </si>
  <si>
    <t>h. Sufficiency of total financial resources--from available via budget allocations, external funding, cost-sharing arrangements, in-kind donations, and/or revenue generated by the service--for sustaining an ICT-facilitated family justice LIA service</t>
  </si>
  <si>
    <t>0=Total financial resources, available across all possible streams (budget allocations, external funding, cost-sharing arrangements, in-kind donations, and/or revenue generated by the service) are not sufficient to sustain an ICT-facilitated family justice LIA service.
1=Total financial resources are sufficient to sustain an ICT-facilitated family justice LIA service.</t>
  </si>
  <si>
    <t>ii. The organization has a strategic financing plan in place to favor the sustainability of ICT-based LIA services</t>
  </si>
  <si>
    <t>a. Existence of an organizational development strategy to identify and develop and/or strengthen partnerships with potential funders and donors</t>
  </si>
  <si>
    <t>0=The organization does not have a strategy to identify and develop and/or strengthen partnerships with potential funders and donors.
1=The organization has a development strategy to identify and develop and/or strengthen partnerships with potential funders and donors.</t>
  </si>
  <si>
    <t xml:space="preserve">b. Existence of an organizational cost-sharing strategy to identify and develop and/or strengthen partnerships with potential collaborators </t>
  </si>
  <si>
    <t>0=The organization does not have a formal strategy for identifying and developing, and/or strengthening cost-sharing partnerships with collaborators.
1=The organization has a formal strategy for identifying and developing, and/or strengthening cost-sharing partnerships with collaborators.</t>
  </si>
  <si>
    <t>c. Existence of a strategic plan to identify and develop or strengthen partnerships with potential contributors for leveraging in-kind support</t>
  </si>
  <si>
    <t>0=The organization does not have a strategic plan to identify and develop and/or strengthen partnerships with potential contributors for leveraging in-kind support.
1=The organization has a strategic plan to identify and develop and/or strengthen partnerships with potential contributors for leveraging in-kind support.</t>
  </si>
  <si>
    <t>d. Existence of a map of potential donors, in-kind supporters, and functional partners to scale the organization's operations to increase geographic coverage or functional applicability</t>
  </si>
  <si>
    <t>0=There is no map of potential donors, in-kind supporters, and functional partners to scale the organization's operations to increase geographic coverage or functional applicability.
1=A map of potential donors, in-kind supporters, and functional partners exists, identifying ways to scale the organization's operations and increase geographic coverage or functional applicability.</t>
  </si>
  <si>
    <t xml:space="preserve">Dimension 3.2 score </t>
  </si>
  <si>
    <t>/ 12 points</t>
  </si>
  <si>
    <t>% Dimension 3.2</t>
  </si>
  <si>
    <t>3.3A Sufficient Availability of Infrastructure around LIA</t>
  </si>
  <si>
    <t>i. The organization has access to a space to receive and serve the target population that is equipped to support daily operations</t>
  </si>
  <si>
    <t>a. The organization has a stable address where it can serve people from their target population without them having to travel far</t>
  </si>
  <si>
    <t>Internal consultation</t>
  </si>
  <si>
    <t>b. The organization is equipped to facilitate confidential attention to the population served</t>
  </si>
  <si>
    <t>0=The organization does not have a space equipped to provide confidential attention to the population served, if needed.
1=The organization has a space equipped to provide confidential attention to the population served, if needed.</t>
  </si>
  <si>
    <t>c. The organization has reliable public communication channels to support the delivery of LIA services</t>
  </si>
  <si>
    <t>0=The organization does not have reliable public communication channels to support the delivery of LIA services.
1=The organization has reliable public communication channels to support the delivery of LIA services.</t>
  </si>
  <si>
    <t>d. The organization has the necessary equipment to sustain record-keeping processes</t>
  </si>
  <si>
    <t>0=The organization does not have a strategic plan to establish or enhance record-keeping processes and reliable public communication channels to support the delivery of LIA services, including developing strategic partnerships with external stakeholders.
1=The organization has a strategic plan to establish or enhance record-keeping processes and reliable public communication channels to support the delivery of LIA services, including developing strategic partnerships with external stakeholders.</t>
  </si>
  <si>
    <t>ii. The organization has a strategic infrastructure plan to ensure adequate facilities and tools for delivering in-person services</t>
  </si>
  <si>
    <t>a. The organization has a strategic plan to obtain or maintain a stable, accessible space to effectively receive people from their corresponding jurisdiction and provide them with in-person LIA services without them having to travel far</t>
  </si>
  <si>
    <t>0=The organization does not have a strategic plan to obtain or maintain a stable, accessible space to effectively receive and serve its target population, including developing strategic partnerships with external stakeholders.
1=The organization has a strategic plan to obtain or maintain a stable, accessible space to effectively receive and serve its target population, including developing strategic partnerships with external stakeholders.</t>
  </si>
  <si>
    <t xml:space="preserve">Dimension 3.3.A score </t>
  </si>
  <si>
    <t>/5 points</t>
  </si>
  <si>
    <t>% Dimension 3.3.A</t>
  </si>
  <si>
    <t>3.3B Sufficient Availability of Infrastructure around ICT</t>
  </si>
  <si>
    <t xml:space="preserve">NOTE: The scores provided in this section indicate the overall level of the organization's technology infrastructure. A lower overall score should not be viewed as a definitive measure of readiness, but rather as an important input for selecting the most appropriate type of technology on which to base the development of an innovation. 
</t>
  </si>
  <si>
    <t>i. The organization has sufficient ICT hardware tools to support daily operations and maintain stable communication channels</t>
  </si>
  <si>
    <t>a. Landline availability</t>
  </si>
  <si>
    <t xml:space="preserve">0=The organization does not have access to a landline to answer calls from the people it serves or partner organizations.
1=The organization has access to a landline to answer calls from the people it serves or partner organizations.
</t>
  </si>
  <si>
    <t>b. SMS-enabled cell phone availability</t>
  </si>
  <si>
    <t>0=The organization does not have access to cell phones to enable the team to communicate with the people it serves or partner organizations via SMS.
1=The organization has access to cell phones to enable the team to communicate with the people it serves or partner organizations via SMS.</t>
  </si>
  <si>
    <t>c. Smartphone availability</t>
  </si>
  <si>
    <t>0=The organization does not have access to smartphones to enable the team to communicate with the people it serves or partner organizations via mobile apps.
1=The organization has access to smartphones to enable the team to communicate with the people it serves or partner organizations via mobile apps.</t>
  </si>
  <si>
    <t>d. Personal computer availability</t>
  </si>
  <si>
    <t>0=The organization does not have access to personal computers.
0.5=The organization has personal computers but they are not enough to guarantee access for the entire team or they do not have enough processing capacity to support their daily tasks.
1=The entire team has access to personal computers with sufficient processing power to support their daily activities.</t>
  </si>
  <si>
    <t>ii. The organization has stable and reliable internet and phone network connectivity to support daily operations</t>
  </si>
  <si>
    <t>a. Availability of a stable internet connection in the organization's workplace, whether in its main facilities or where the staff is located</t>
  </si>
  <si>
    <t>0=The organization does not have access to a stable internet connection in its main facilities or where the work team is located.
0.5=The organization has access to an internet connection in the workplace, but it is not stable enough to allow the staff to work without frequent interruptions.
1=The organization has access to a stable internet connection in its main facilities or where the work team is located that allows the staff to work  without frequent interruptions.</t>
  </si>
  <si>
    <t>b. Availability of mobile phone signal and mobile network connection for the mobile devices of the work team</t>
  </si>
  <si>
    <t>0=None of the organization's cellphones and smartphones have mobile phone signal and mobile network connection.
0.5=Some of the organization's cellphones and smartphones have mobile phone signal and mobile network connection.
1=All the organization's cellphones and smartphones have mobile phone signal and mobile network connection.</t>
  </si>
  <si>
    <t xml:space="preserve">c. Sufficiency of internet or mobile network connection bandwidth </t>
  </si>
  <si>
    <t>0=The organization does not have access to a fast enough internet or mobile network connection with broad enough bandwidth to allow the staff to work efficiently.
0.5=The organization has access to a fast enough internet or mobile network connection with broad enough bandwidth to allow some of the staff to work efficiently, but not everyone.
1=The organization has access to a fast enough internet or mobile network connection with broad enough bandwidth to allow the entire staff to work efficiently.</t>
  </si>
  <si>
    <t>iii. The organization has adequate online and local storage capacity</t>
  </si>
  <si>
    <t>a. Sufficiency of local data storage capacity</t>
  </si>
  <si>
    <t>0=The organization's hardware tools do not ensure that staff have enough local storage space to carry out their daily tasks without major problems and have easy access to the files they need.
1=The organization's hardware tools ensure that staff have enough local storage space to carry out their daily tasks without major problems and have easy access to the files they need.</t>
  </si>
  <si>
    <t>b. Availability and sufficiency of secure online data storage capacity (cloud)</t>
  </si>
  <si>
    <t>0=The organization does not have access to online data storage solutions (cloud).
0.5=The organization has access to online storage solutions (cloud) but the storage space is not enough for the staff to perform their daily tasks without major problems and have easy access to the files they need, or the service is not secure enough to protect the organization's data.
1=The organization's access to online storage solutions (cloud) ensures that the staff have enough secure storage space to perform their daily tasks without major problems and have easy access to the files they need.</t>
  </si>
  <si>
    <t>c. Sufficiency of access to online servers to host the organization's online platforms or services</t>
  </si>
  <si>
    <t>0=The organization does not have  sufficient access to online servers to meet its online platform hosting needs.
1=The organization has sufficient access to online servers to meet its online platform hosting needs.</t>
  </si>
  <si>
    <t>iv. The organization has adequate internal and external communication channels to support daily operations</t>
  </si>
  <si>
    <t xml:space="preserve">a. Availability of an organizational e-mail service </t>
  </si>
  <si>
    <t>0=The organization does not provide organizational e-mail accounts to staff members.
1=The organization provides organizational e-mail accounts to staff members to facilitate internal communications.</t>
  </si>
  <si>
    <t>b. Availability of an instant messaging channel</t>
  </si>
  <si>
    <t>0=The organization does not have organizational access to instant messaging channels to staff members to facilitate internal and external communications.
1=The organization has organizational access to instant messaging channels to staff members to facilitate internal and external communications.</t>
  </si>
  <si>
    <t>v. The organization has adequate cybersecurity infrastructure and protocols</t>
  </si>
  <si>
    <t>a. Availability of secure authentication mechanisms in the organization's internal communication channels and data storage</t>
  </si>
  <si>
    <t>0=The organization does not have secure authentication protocols in place to validate the identity of its staff members when using organizational communication channels or accessing stored data.
0.5=The organization uses passwords as their only authentication mechanism.
1=The organization has secure authentication mechanisms in place to validate the identity of its staff members when using organizational communication channels or accessing stored data. The organization uses any secure authentication mechanism in addition to passwords, such as multi-factor authentication via SMS or specialized authentication apps, single sign-on codes, or biometric security measures.</t>
  </si>
  <si>
    <t>b. Availability of security measures against cyber-attacks and malware in the organization's digital platforms and ICT hardware tools</t>
  </si>
  <si>
    <t>0=The organization does not have appropriate cybersecurity measures in place to protect their digital platforms and ICT hardware tools, such as up-to-date anti-malware solutions, that reflect the risks it faces.
1=The organization has cybersecurity measures in place to protect their digital platforms and ICT hardware tools, such as up-to-date anti-malware solutions, that reflect the risks it faces.</t>
  </si>
  <si>
    <t>vi. The organization has a strategic plan to obtain or maintain adequate ICT infrastructure to support and scale their daily operations</t>
  </si>
  <si>
    <t>a. Existence of a strategic plan to obtain or maintain an adequate ICT infrastructure to support and scale their daily operations, including developing strategic partnerships with external stakeholders</t>
  </si>
  <si>
    <t>0=The organization does not have a strategic plan to obtain or maintain an adequate ICT infrastructure to support and scale their daily operations, including developing strategic partnerships with external stakeholders.
1=The organization has a strategic plan to obtain or maintain an adequate ICT infrastructure to support and scale their daily operations, including developing strategic partnerships with external stakeholders.</t>
  </si>
  <si>
    <t xml:space="preserve">Dimension 3.3.B score </t>
  </si>
  <si>
    <t>/15 points</t>
  </si>
  <si>
    <t>% Dimension 3.3.B</t>
  </si>
  <si>
    <t>3.4A Sufficient Availability of Human Capital around LIA</t>
  </si>
  <si>
    <t>i. The organization's staff has appropriate knowledge and expertise on the provision of LIA services for family legal problems</t>
  </si>
  <si>
    <t>a. Availability of appropriate knowledge and expertise within the work team on the provision of LIA services by lawyers and non-lawyers</t>
  </si>
  <si>
    <t>0=The work team does not have the appropriate knowledge and expertise on the provision of LIA services by lawyers and non-lawyers.
1=The work team has the appropriate knowledge and expertise on the provision of LIA services by lawyers and non-lawyers.</t>
  </si>
  <si>
    <t>Internal consultation or survey</t>
  </si>
  <si>
    <t>b. Availability of appropriate knowledge and expertise within the working team on the legal framework around family legal problems</t>
  </si>
  <si>
    <t>0=The work team does not have the appropriate knowledge and expertise on the legal framework around family legal problems.
1=The work team has the appropriate knowledge and expertise on the legal framework around family legal problems.</t>
  </si>
  <si>
    <t>ii. The organization's staff has the appropriate skills to implement service and results orientation in their daily work</t>
  </si>
  <si>
    <t>a. Availability of appropriate skills within the work team to focus their work on understanding and meeting the LIA needs of those using the justice service</t>
  </si>
  <si>
    <t>0=The work team does not have the appropriate skills to focus their daily work on understanding and meeting the LIA needs of those using the justice service.
1=The work team has the appropriate skills to focus their daily work on understanding and meeting LIA needs of those using the justice service.</t>
  </si>
  <si>
    <t>b. Availability of appropriate skills within the work team to focus their daily work on achieving the results that will enable the organization to achieve its strategic goals</t>
  </si>
  <si>
    <t>0=The work team does not have the appropriate skills to focus their daily work on achieving the results that will enable the organization to achieve its strategic goals.
1=The work team has the appropriate skills to focus their daily work on achieving the results that will enable the organization to achieve its strategic goals.</t>
  </si>
  <si>
    <t xml:space="preserve">NOTE: The specific groups of people living in vulnerability to which the following sections make reference are those identified in the legal needs assessment relevant for Dimension 1.1 and should also include those explicitly listed in indicator 1.1.iii.a. (women, people in poverty, children and adolescents, older adults, ethnic and racialized minorities, people with a non-traditional partnership status, and other groups living in vulnerability particular to the context). </t>
  </si>
  <si>
    <t>iii. The organization's staff has the appropriate skills to address the needs of people living in vulnerability</t>
  </si>
  <si>
    <t>a. Availability of appropriate skills within the work team to provide those using the justice service living in vulnerability with LIA that is tailored to their needs</t>
  </si>
  <si>
    <t>0=The work team does not have the appropriate skills to provide  those using the justice service living in vulnerability with LIA that is tailored to their needs.
0.5=The work team has the appropriate skills to provide  those using the justice service living in vulnerability with LIA that is tailored to their needs, but fails to do so regularly.
1=The work team has the appropriate skills to provide  those using the justice service living in vulnerability with LIA that is tailored to their needs, and does so on a regular basis.</t>
  </si>
  <si>
    <t>b. Availability of appropriate skills within the work team to prevent discrimination against those using the LIA service by justice system operators</t>
  </si>
  <si>
    <t>0=The work team does not have the appropriate skills to prevent discrimination against those using the LIA service by justice system operators.
0.5=The work team has the appropriate skills to prevent discrimination against those using the LIA service by justice system operators, but fails to do so regularly.
1=The work team has the appropriate skills to prevent discrimination against those using the LIA service by justice system operators, and does so on a regular basis.</t>
  </si>
  <si>
    <t>c. Availability of the appropriate skills within the work team to implement a trauma-informed response to people who need it</t>
  </si>
  <si>
    <t>0=The work team does not have the appropriate skills to implement a trauma-informed response to people who need it.
0.5=The work team has the appropriate skills to implement a trauma-informed response to people who need it, but fails to do so regularly.
1=The work team has the appropriate skills to implement a trauma-informed response to people who need it, and does so on a regular basis.</t>
  </si>
  <si>
    <t>iv. The organization's staff has the appropriate skills to perform the administrative tasks necessary to support its daily operations</t>
  </si>
  <si>
    <t>a. Availability of appropriate skills and capacity within the work team to perform necessary administrative tasks, including developing and implementing internal protocols and policies, ensure their compliance, and managing human resources</t>
  </si>
  <si>
    <t>0=The work team does not have the appropriate skills and capacity to perform the necessary administrative tasks to support daily operations.
0.5=The work team has appropriate skills to  perform the necessary administrative tasks to support daily operations, but this is limited due to insufficient capacity to handle the workload.
1=The work team has the appropriate skills and capacity to perform the necessary administrative tasks to support daily operations.</t>
  </si>
  <si>
    <t>b. Availability of appropriate skills and capacity within the work team to monitor performance</t>
  </si>
  <si>
    <t>0=The work team does not have the appropriate skills and capacity  to monitor performance.
0.5=The work team has appropriate skills to monitor performance, but this is limited due to insufficient capacity to handle the workload.
1=The work team has the appropriate skills and capacity to monitor performance.</t>
  </si>
  <si>
    <t>v. The organization has strategic planning for staffing, professional development, and the development of external partnerships, that is aligned with its organizational development plan and future staffing needs for the provision of LIA services</t>
  </si>
  <si>
    <t>a. Existence of an organizational staffing and recruitment plan that is aligned with the organizational development plan and future staffing needs for the provision of LIA services</t>
  </si>
  <si>
    <t>0=The organization does not have a staffing and recruitment plan in line with the organizational development strategy and future staff needs, or does not have an organizational development plan.
0.5=The organization has a staffing and recruitment plan, but it is not in line with the organizational development plan or it is not effectively implemented.
1=The organization has a staffing and recruitment plan in line with the organizational development plan and future staff needs, and the plan is effectively implemented.</t>
  </si>
  <si>
    <t>b. Existence of an organizational professional development and training plan that is aligned with the organizational development plan and future staffing needs for the provision of LIA services</t>
  </si>
  <si>
    <t>0=The organization does not have a professional development and training plan in line with the organizational development strategy and future staff needs, or does not have an organizational development plan.
0.5=The organization has a professional development and training plan, but it is not in line with the organizational development plan or it is not effectively implemented.
1=The organization has a professional development and training plan in line with the organizational development plan and future staff needs, and the plan is effectively implemented.</t>
  </si>
  <si>
    <t>c. Existence of an organizational strategic plan for the development of partnerships with external stakeholders to help obtain and channel the necessary human capital to provide LIA services that is aligned with the organizational development plan and future staffing needs</t>
  </si>
  <si>
    <t>0=The organization does not have a strategic plan for the development of partnerships with external stakeholders to help obtain and maintain the necessary human capital to provide LIA services that is in line with the organizational development strategy and future staff needs, or does not have an organizational development plan.
0.5=The organization has plan for the development of partnerships with external stakeholders to help obtain and maintain the necessary human capital to provide LIA services, but it is not in line with the organizational development plan or it is not effectively implemented.
1=The organization has plan for the development of partnerships with external stakeholders to help obtain and maintain the necessary human capital to provide LIA services in line with the organizational development plan and future staff needs, and the plan is effectively implemented.</t>
  </si>
  <si>
    <t xml:space="preserve">Dimension 3.4.A score </t>
  </si>
  <si>
    <t>/12 points</t>
  </si>
  <si>
    <t>% Dimension 3.4.A</t>
  </si>
  <si>
    <t>3.4B Sufficient Availability of Human Capital around ICT</t>
  </si>
  <si>
    <t>i. The organization's staff has appropriate knowledge of the legal framework surrounding the provision of ICT-based services</t>
  </si>
  <si>
    <t>a. Availability of appropriate knowledge and expertise within the work team on the legal framework surrounding the provision of ICT-based services</t>
  </si>
  <si>
    <t>0=The work team does not have the appropriate knowledge and expertise on the legal framework surrounding the provision of ICT-based services.
1=The work team has the appropriate knowledge and expertise on the legal framework surrounding the provision of ICT-based services.</t>
  </si>
  <si>
    <t>ii. The organization's staff has the appropriate knowledge and skills to use the organization's ICT hardware tools to support daily operations</t>
  </si>
  <si>
    <t>a. Availability of the appropriate skills within the work team to use the organization's ICT hardware and software tools to support daily operations</t>
  </si>
  <si>
    <t>0=The work team does not have the appropriate skills to use the organization's hardware and software tools to support daily operations.
0.5=Part of the work team has the appropriate skills to use the organization's hardware and software tools to support daily operations.
1=The work team has the appropriate skills to use the organization's hardware and software tools (cellphones, smartphones, or computers, as needed) to support daily operations.</t>
  </si>
  <si>
    <t>iii. The organization's staff has appropriate knowledge and skills to develop new ICT-based platforms and services</t>
  </si>
  <si>
    <t>a. Availability of the appropriate skills within the work team to design new ICT-based services that focus on meeting the LIA needs of those using the justice service</t>
  </si>
  <si>
    <t>0=The work team does not have the appropriate skills to design new ICT-based services that focus on meeting the LIA needs of those using the justice service.
0.5=The work team has the appropriate skills to design new ICT-based services that focus on meeting the LIA needs of those using the justice service, but does not have the capacity to handle the workload.
1=The work team has the appropriate skills and capacity to design new ICT-based services that focus on meeting the LIA needs of those using the justice service.</t>
  </si>
  <si>
    <t>b. Availability of the appropriate skills within the work team to develop new ICT-based platforms or services for the provision of LIA</t>
  </si>
  <si>
    <t>0=The work team does not have the appropriate skills to develop new ICT-based platforms or services for the provision of LIA.
0.5=The work team has the appropriate skills to develop new ICT-based platforms or services for the provision of LIA, but does not have the capacity to handle the workload.
1=The work team has the appropriate skills and capacity to develop new ICT-based platforms or services for the provision of LIA.</t>
  </si>
  <si>
    <t>c. Availability of the appropriate skills within the work team to operate ICT-based platforms or services for the provision of LIA</t>
  </si>
  <si>
    <t>0=The work team does not have the appropriate skills to operate ICT-based platforms or services for the provision of LIA.
0.5=The work team has the appropriate skills to operate ICT-based platforms or services for the provision of LIA, but does not have the capacity to handle the workload.
1=The work team has the appropriate skills and capacity to operate ICT-based platforms or services for the provision of LIA.</t>
  </si>
  <si>
    <t>d. Availability of the appropriate skills within the work team to provide technical assistance and troubleshoot any technical difficulties that may arise during the operation of ICT-based platforms or services for the provision of LIA</t>
  </si>
  <si>
    <t>0=The work team does not have the appropriate skills to troubleshoot any technical difficulties that may arise during the operation of ICT-based platforms or services for the provision of LIA.
0.5=The work team has the appropriate skills to troubleshoot any technical difficulties that may arise during the operation of ICT-based platforms or services for the provision of LIA.
1=The work team has the appropriate skills and capacity to troubleshoot any technical difficulties that may arise during the operation of ICT-based platforms or services for the provision of LIA.</t>
  </si>
  <si>
    <t>e. Availability of the appropriate skills within the work team to continuously assess the need to update the technology used in ICT-based platforms and services for the provision of LIA and to perform those updates accordingly</t>
  </si>
  <si>
    <t>0=The work team does not have the appropriate skills to continuously assess the need to update the technology used in ICT-based platforms and services for the provision of LIA and to perform those updates accordingly.
0.5=The work team has the appropriate skills to continuously assess the need to update the technology used in ICT-based platforms and services for the provision of LIA and to perform those updates accordingly, but does not have the capacity to handle the workload.
1=The work team has the appropriate skills and capacity to continuously assess the need to update the technology used in ICT-based platforms and services for the provision of LIA and to perform those updates accordingly.</t>
  </si>
  <si>
    <t>iv. The organization has strategic planning for staffing, professional development, and the development of external partnerships, that is aligned with its organizational development plan and future staffing needs for the provision of ICT-based services</t>
  </si>
  <si>
    <t>a. Existence of an organizational staffing and recruitment plan that is aligned with the organizational development plan and future staffing needs for the development and provision of ICT-based services</t>
  </si>
  <si>
    <t>0=The organization does not have a staffing and recruitment plan in line with the organizational development strategy and future staff needs for the development and provision of ICT-based services, or does not have an organizational development plan.
0.5=The organization has a staffing and recruitment plan for the development and provision of ICT-based services, but it is not in line with the organizational development plan or it is not effectively implemented.
1=The organization has a staffing and recruitment plan in line with the organizational development plan and future staff needs for the development and provision of ICT-based services, and the plan is effectively implemented.</t>
  </si>
  <si>
    <t>b. Existence of an organizational professional development, training, and staff reallocation plan that is aligned with the organizational development plan and future staffing needs for the development and provision of ICT-based services</t>
  </si>
  <si>
    <t>0=The organization does not have a professional development and training plan in line with the organizational development strategy and future staff needs for the development and provision of ICT-based services, or does not have an organizational development plan.
0.5=The organization has a professional development and training plan for the development and provision of ICT-based services, but it is not in line with the organizational development plan or it is not effectively implemented.
1=The organization has a professional development and training plan in line with the organizational development plan and future staff needs for the development and provision of ICT-based services, and the plan is effectively implemented.</t>
  </si>
  <si>
    <t>c. Existence of an organizational strategic plan for the development of partnerships with external stakeholders to help obtain or channel the necessary human capital to provide LIA services that is aligned with the organizational development plan and future staffing needs</t>
  </si>
  <si>
    <t>0=The organization does not have a strategic plan for the development of partnerships with external stakeholders to help obtain and maintain the necessary human capital to provide LIA services that is in line with the organizational development strategy and future staff needs, or does not have an organizational development plan.
0.5=The organization has a plan for the development of partnerships with external stakeholders to help obtain and maintain the necessary human capital to provide LIA services, but it is not in line with the organizational development plan or it is not effectively implemented.
1=The organization has a plan for the development of partnerships with external stakeholders to help obtain and maintain the necessary human capital to provide LIA services in line with the organizational development plan and future staff needs, and the plan is effectively implemented.</t>
  </si>
  <si>
    <t xml:space="preserve">Dimension 3.4.B score </t>
  </si>
  <si>
    <t>/10 points</t>
  </si>
  <si>
    <t>% Dimension 3.4.B</t>
  </si>
  <si>
    <t>3.5 Processes Oriented to Performance, Compliance, and Innovation</t>
  </si>
  <si>
    <t>i. The organization has defined processes to favor evidence-based decision making, including the ability to pilot innovations and allocate budget based on performance</t>
  </si>
  <si>
    <t>a. Existence of a protocol that defines clear rules to implement performance-based budgeting</t>
  </si>
  <si>
    <t>0=The organization does not have  a protocol in place that defines clear and actionable rules to implement performance-based budgeting.
0.5=The organization has  a protocol in place that defines clear and actionable rules to implement performance-based budgeting, but it is not effectively implemented.
1=The organization has a protocol in place that defines clear and actionable rules to implement performance-based budgeting.</t>
  </si>
  <si>
    <t>b. Existence of a budget for piloting innovations</t>
  </si>
  <si>
    <t>0=The organization does not have a budget for the pilot phase of innovations that does not depend on the results observed during this phase.
1=The organization has a budget for the pilot phase of innovations that does not depend on the results observed during this phase.</t>
  </si>
  <si>
    <t>c. Existence of a protocol for piloting innovations</t>
  </si>
  <si>
    <t>0=The organization does not have a protocol in place that formalizes the piloting of innovations and defines clear rules of how to evaluate the results and implement lessons learned.
0.5=The organization has a protocol in place that formalizes the piloting of innovations and defines clear rules of how to evaluate the results and implement lessons learned, but it is not effectively implemented.
1=The organization has a protocol in place that formalizes the piloting of innovations and defines clear rules of how to evaluate the results and implement lessons learned.</t>
  </si>
  <si>
    <t>ii. The organization's management style supports its ability to achieve its goals of implementing a people-centered approach to LIA services and ICT innovations</t>
  </si>
  <si>
    <t>a. Existence of clear statements on the organization's vision around people-centered justice and technological innovation</t>
  </si>
  <si>
    <t>0=The organization has not made clear statements available to all staff members about its vision around people-centered justice and technological innovation.
1=The organization has made clear statements available to all staff members about its vision around people-centered justice and technological innovation.</t>
  </si>
  <si>
    <t>b. Existence of a performance monitoring and evaluation structure</t>
  </si>
  <si>
    <t>0=The organization does not have a clear structure in place with rules and mechanisms for the monitoring and evaluation of staff members.
0.5=The organization has a clear structure in place with rules and mechanisms for the monitoring and evaluation of staff performance, but such mechanisms are not consistently utilized..
1=The organization has a clear structure in place with rules and mechanisms for the monitoring and evaluation of staff performance, and such mechanisms are consistently utilized.</t>
  </si>
  <si>
    <t>c. Existence of a strategic plan to ensure coherence between programmatic goals at the organizational level and the day-to-day responsibilities of staff</t>
  </si>
  <si>
    <t>0=The organization does not have a strategic plan that links the organization's programmatic goals to the day-to-day responsibilities of staff.
0.5=The organization has a strategic plan that links the organization's programmatic goals to the day-to-day responsibilities of staff, but lacks mechanisms to monitor its implementation.
1=The organization has a strategic plan that links the organization's programmatic goals to the day-to-day responsibilities of staff, and the mechanisms to monitor its implementation.</t>
  </si>
  <si>
    <t>d. Existence of a protocol for sanctioning compliance with internal protocols and policies, and with the relevant legal framework</t>
  </si>
  <si>
    <t>0=The organization does not have a clear protocol for sanctioning compliance with internal protocols and policies, and with the relevant legal framework, that is easily accessible to all employees.
0.5=The organization has a clear protocol for sanctioning compliance with internal protocols and policies, and with the relevant legal framework, that is easily accessible to all employees, but it is not effectively implemented.
1=The organization has a clear protocol for sanctioning compliance with internal protocols and policies, and with the relevant legal framework, that is easily accessible to all employees, and the protocol is effectively implemented.</t>
  </si>
  <si>
    <t>e. Existence of protocols to facilitate performance-based professional development</t>
  </si>
  <si>
    <t>f. Existence of strategies to scale up LIA services or partner with external LIA service providers</t>
  </si>
  <si>
    <t>g. Existence of human resources protocols that enable compliance with organizational plans for staffing and recruitment, professional development, and flexible talent management, such as flexible job descriptions</t>
  </si>
  <si>
    <t>iii. Compliance with internal and external rules to guarantee responsible financing, in-kind donations, and cost-sharing schemes</t>
  </si>
  <si>
    <t>a. Meeting of the administrative, fiscal, and transparency requirements to receive funding from different international and local institutions from the private, public, and international sectors</t>
  </si>
  <si>
    <t>0=The organization does not meet the administrative, transparency, and fiscal requirements to receive funding from different international and local institutions from the private, public, and international sectors.
1=The organization meets the administrative, transparency, and fiscal requirements to receive funding from different international and local institutions from the private, public, and international sectors.</t>
  </si>
  <si>
    <t>b. Meeting of the administrative, fiscal, and transparency requirements to receive financial and in-kind donations</t>
  </si>
  <si>
    <t>0=The organization does not meet the administrative, transparency, and fiscal requirements to receive financial and in-kind donations.
1=The organization meets the administrative, transparency, and fiscal requirements to receive financial and in-kind donations.</t>
  </si>
  <si>
    <t>c. Existence of protocols and rules that allow for the organization to use in-kind donations and cost-sharing schemes to support their daily operations</t>
  </si>
  <si>
    <t>0=The organization's protocols and the normative frameworks to which it is subject do not allow for it to use in-kind donations and cost-sharing schemes to support their daily operations.
1=The organization's protocols and the normative frameworks to which it is subject allow for it to use in-kind donations and cost-sharing schemes to support their daily operations.</t>
  </si>
  <si>
    <t xml:space="preserve">Dimension 3.5 score </t>
  </si>
  <si>
    <t>/13 points</t>
  </si>
  <si>
    <t>% Dimension 3.5</t>
  </si>
  <si>
    <t>3.6 Information Systems that Can Support Justice Services Centered on People</t>
  </si>
  <si>
    <t>i. The organization has the capacity and processes to generate relevant information for decision-making</t>
  </si>
  <si>
    <t>a. Existence of a budget for generating and analyzing data to inform organizational decision making</t>
  </si>
  <si>
    <t>0=The organization does not have a budget for generating and analyzing data to inform organizational decision making.
1=The organization has a budget for generating and analyzing data to inform organizational decision making.</t>
  </si>
  <si>
    <t>b. Existence of a protocol defining the mechanisms for monitoring, evaluation, and learning from projects</t>
  </si>
  <si>
    <t>0=The organization does  not have a protocol in place that defines the mechanisms for monitoring, evaluation, and learning for new projects.
0.5=The organization has a protocol in place that defines the mechanisms for monitoring, evaluation, and learning for new projects, but the protocol is not effectively implemented.
1=The organization has a protocol in place that defines the mechanisms for monitoring, evaluation, and learning for new projects, and the protocol is effectively implemented.</t>
  </si>
  <si>
    <t>d. Existence of a protocol for conducting a financial analysis of innovations, including the total costs and savings to the organization</t>
  </si>
  <si>
    <t>0=The organization does not have a protocol in place that defines clear and actionable rules to conduct a financial analysis for innovations.
0.5=The organization has a protocol in place that defines clear and actionable rules to conduct a financial analysis of innovations, but this analysis is rarely implemented.
1=The organization has a protocol in place that defines clear and actionable rules to conduct a financial analysis of innovations, and this analysis is systematically implemented.</t>
  </si>
  <si>
    <t>e. Existence of a protocol for conducting risk assessments for innovations</t>
  </si>
  <si>
    <t>0=The organization does not have a protocol in place that defines clear and actionable rules to conduct a risk assessment for innovations.
0.5=The organization has a protocol in place that defines clear and actionable rules to conduct a risk assessment for innovations, but risk assessments are rarely implemented.
1=The organization has a protocol in place that defines clear and actionable rules to conduct a risk assessment for innovations, and this analysis is systematically implemented.</t>
  </si>
  <si>
    <t>ii. The organization has access to relevant information inputs to support decision-making</t>
  </si>
  <si>
    <t>a. Existence of a legal needs survey or other mechanism to inform them on the needs of their target population in their own voices</t>
  </si>
  <si>
    <t>0=The organization does not have systematic information about the legal needs of its target population.
1=The organization has conducted a legal needs survey of the target population or gathered information through other means, such as qualitative research or user surveys.</t>
  </si>
  <si>
    <t>b. Existence of a socio-economic analysis of the target population to understand the operational context and identify the groups experiencing the greatest vulnerability</t>
  </si>
  <si>
    <t>0=No socio-economic analysis has been conducted by the organization to understand the operational context and identify the groups experiencing the greatest vulnerability.
1=A socio-economic analysis of the target population has been conducted by the organization  to understand the operational context and identify the groups experiencing the greatest vulnerability,</t>
  </si>
  <si>
    <t>iii. The organization has a strategic plan to collaborate on data collection and research with external actors</t>
  </si>
  <si>
    <t>a. Existence of an organizational plan to develop or strengthen partnerships with other organizations to co-create and collaborate in the implementation of an internal measurement framework around people's LIA needs</t>
  </si>
  <si>
    <t>0=The organization does not have a plan to develop or strengthen partnerships with other organizations to co-create and collaborate in the implementation of an internal measurement framework around people's LIA needs.
0.5=The organization has a plan to develop or strengthen partnerships with other organizations to co-create and collaborate in the implementation of an internal measurement framework around people's LIA needs, but the plan is not implemented.
1=The organization has a plan to develop or strengthen  partnerships with other organizations to co-create and collaborate in the implementation of an internal measurement framework around people's LIA needs, and the plan is systematically implemented.</t>
  </si>
  <si>
    <t>b. Existence of an organizational plan to develop or strengthen partnerships with other organizations to scale or improve the quality of external data collection processes around people's LIA needs</t>
  </si>
  <si>
    <t>0=The organization does not have a plan to develop or strengthen partnerships with other organizations to scale or improve the quality of external data collection processes around people's LIA needs.
0.5=The organization has a plan to develop or strengthen partnerships with other organizations to scale or improve the quality of external data collection processes around people's LIA needs, but the plan is not implemented.
1=The organization has a plan to develop or strengthen  partnerships with other organizations to scale or improve the quality of external data collection processes around people's LIA needs, and the plan is systematically implemented.</t>
  </si>
  <si>
    <t xml:space="preserve">Dimension 3.6 score </t>
  </si>
  <si>
    <t>% Dimension 3.6</t>
  </si>
  <si>
    <t>Pillar 3 Score</t>
  </si>
  <si>
    <t>DO NOT EDIT THIS TAB. This is only a formatting mock-up. Any substantive edits should go on the Pillar 1 LAWS tab.</t>
  </si>
  <si>
    <t>Pillar 1= Legal and Regulatory Framework</t>
  </si>
  <si>
    <t>Sub-Dimension</t>
  </si>
  <si>
    <t>Generalizable (to other types of legal problems)</t>
  </si>
  <si>
    <t>Generalizable (to other types of justice services)</t>
  </si>
  <si>
    <t>Notes (references, other)</t>
  </si>
  <si>
    <t>1.1 Legal Framework Enabling Protection of People in Family Matters</t>
  </si>
  <si>
    <t>Are the most severe problems identified by respondents in the legal needs assessment justiciable in your context?</t>
  </si>
  <si>
    <t xml:space="preserve">NOTE: "People living in vulnerability" is defined as those identified as most vulnerable by the legal needs assessment the user conducted based on Pillar 2. </t>
  </si>
  <si>
    <t>People living in vulnerability are protected from discrimination.</t>
  </si>
  <si>
    <t>0=Laws and regulations protecting people living in vulnerability from discrimination do not exist.
0.5=Laws and regulations protecting people living in vulnerability from discrimination lack full transparency and predictability.The laws and regulations are not easily available to the public and/or do not provide clear and actionable guidelines to protect people living in vulnerability from discrimination.
1=Laws and regulations protecting people living in vulnerability from discrimination are transparent and predictable. The laws and regulations are easily available to the public and provide for clear and actionable guidelines to protect people living in vulnerability from discrimination.</t>
  </si>
  <si>
    <t>Advocate for policy reform that protects people living in vulnerability from discrimination.</t>
  </si>
  <si>
    <t>V-dem= Question 3.8.2.2 Rigorous and impartial public administration (C) (v2clrspct)
General notes= (1) the EBRD/Dentons tool uses "Legislation does not exist…" throughout their indicator framework for the lowest possible score. We do the same in many of our indicators. See p. 15 of the EBRD/Dentons methodology. (2) The EBRD tool also uses a 3-pt scoring system.</t>
  </si>
  <si>
    <r>
      <t>(</t>
    </r>
    <r>
      <rPr>
        <i/>
        <sz val="11"/>
        <color theme="1"/>
        <rFont val="Aptos Narrow"/>
        <family val="2"/>
        <scheme val="minor"/>
      </rPr>
      <t xml:space="preserve">If the laws and regulations exist…) </t>
    </r>
    <r>
      <rPr>
        <sz val="11"/>
        <color theme="1"/>
        <rFont val="Aptos Narrow"/>
        <family val="2"/>
        <scheme val="minor"/>
      </rPr>
      <t xml:space="preserve"> Laws and regulations protecting people living in vulnerability from discrimination </t>
    </r>
    <r>
      <rPr>
        <u/>
        <sz val="11"/>
        <color theme="1"/>
        <rFont val="Aptos Narrow"/>
        <family val="2"/>
        <scheme val="minor"/>
      </rPr>
      <t>are enforceable.</t>
    </r>
  </si>
  <si>
    <t>0=Laws and regulations protecting people living in vulnerability from discrimination do not provide mechanisms for their monitoring and enforcement.
0.5= Laws and regulations protecting people living in vulnerability from discrimination provide mechanisms for their monitoring and enforcement, but these provisions do not guarantee transparency and predictability. The legal provisions on mechanisms to monitor and enforce protections against discrimination are not easily available to the public and/or guidance on how the law should be implemented is not clear.
1= Laws and regulations protecting people living in vulnerability from discrimination provide mechanisms for their monitoring and enforcement with provisions that guarantee transparency and predictability. The legal provisions on mehanisms to monitor and enforce protections against discrimination are easily available to the public and guidance on how the law should be implemented is clear.</t>
  </si>
  <si>
    <t xml:space="preserve">Advocate for policy reform that includes sanctioning and enforcement mechanisms for laws that prevent discrimination against people living in vulnerability. </t>
  </si>
  <si>
    <t>V-dem= Question 3.8.2.2 Rigorous and impartial public administration (C) (v2clrspct)</t>
  </si>
  <si>
    <t>People living in vulnerability are protected from violence.</t>
  </si>
  <si>
    <t>0=Laws and regulations preventing violence against people living in vulnerability do not exist.
0.5=Laws and regulations preventing violence against people living in vulnerability lack full transparency and predictability. The laws and regulations are not easily available to the public and/or do not provide clear and actionable guidelines to protect people living in vulnerability from violence.
1=Laws and regulations preventing violence against people living in vulnerability are transparent and predictable. The laws and regulations are easily available to the public and provide clear and actionable guidelines to protect people living in vulnerability from violence.</t>
  </si>
  <si>
    <t xml:space="preserve">Advocate for policy reform that prevents violence against people living in poverty. </t>
  </si>
  <si>
    <r>
      <rPr>
        <i/>
        <sz val="11"/>
        <color theme="1"/>
        <rFont val="Aptos Narrow"/>
        <family val="2"/>
        <scheme val="minor"/>
      </rPr>
      <t>(If the laws and regulations exist…)</t>
    </r>
    <r>
      <rPr>
        <sz val="11"/>
        <color theme="1"/>
        <rFont val="Aptos Narrow"/>
        <family val="2"/>
        <scheme val="minor"/>
      </rPr>
      <t xml:space="preserve">  The laws and regulations protecting people living in vulnerability  from violence </t>
    </r>
    <r>
      <rPr>
        <u/>
        <sz val="11"/>
        <color theme="1"/>
        <rFont val="Aptos Narrow"/>
        <family val="2"/>
        <scheme val="minor"/>
      </rPr>
      <t>are enforceable.</t>
    </r>
  </si>
  <si>
    <t>0=Laws and regulations preventing violence against people living in vulnerability do not provide mechanisms for their monitoring and enforcement.
.5=The sanctioning or enforcement mechanisms for laws and regulations preventing violence against people living in vulnerability provide mechanisms for their monitoring and enforcement, but these provisions do not guarantee transparency and predictability. The legal provisions on mechanisms to monitor and enforce protections against violence are not easily available to the public and/or guidance on how the law should be implemented is not clear.
1=The sanctioning or enforcement mechanisms for laws and regulations preventing violence against people living in vulnerability provide mechanisms for their monitoring and enforcement with provisions that guarantee transparency and predictability. The legal provisions on mechanisms to monitor and enforce protections against violence are easily available to the public and guidance on how the law should be implemented is clear.</t>
  </si>
  <si>
    <t xml:space="preserve">Advocate for policy reform that includes sanctioning and enforcement mechanisms for laws that prevent violence against people living in vulnerability. </t>
  </si>
  <si>
    <t>People living in vulnerability have full equality before the law.</t>
  </si>
  <si>
    <t>0=Laws and regulations ensuring that people living in vulnerability have full equality before the law do not exist.
0.5=Laws and regulations ensuring that people living in vulnerability have full equality before the law lack full transparency and predictability. The laws and regulations are not easily available to the public and/or do not provide clear and actionable guidelines to ensure full equality before the law.
1=Laws and regulations ensuring that people living in vulnerability have full equality before the law are transparent and predictable. The laws and regulations are easily available to the public and provide clear and actionable guidelines to ensure full equality before the law.</t>
  </si>
  <si>
    <t xml:space="preserve">Advocate for policy reform that ensures that people living in vulnerability have full equality before the law. </t>
  </si>
  <si>
    <r>
      <rPr>
        <i/>
        <sz val="11"/>
        <color theme="1"/>
        <rFont val="Aptos Narrow"/>
        <family val="2"/>
        <scheme val="minor"/>
      </rPr>
      <t>(If the laws exist…)</t>
    </r>
    <r>
      <rPr>
        <sz val="11"/>
        <color theme="1"/>
        <rFont val="Aptos Narrow"/>
        <family val="2"/>
        <scheme val="minor"/>
      </rPr>
      <t xml:space="preserve">  The laws and regulations ensuring that people living in vulnerability have full equality before the law</t>
    </r>
    <r>
      <rPr>
        <u/>
        <sz val="11"/>
        <color theme="1"/>
        <rFont val="Aptos Narrow"/>
        <family val="2"/>
        <scheme val="minor"/>
      </rPr>
      <t xml:space="preserve"> are enforceable.</t>
    </r>
  </si>
  <si>
    <t xml:space="preserve">0=Laws and regulations ensuring that people living in vulnerability have full equality before the law do not provide mechanisms for their monitoring and enforcement.
.5=The sanctioning or enforcement mechanisms for laws and regulations ensuring that people living in vulnerability have full equality before the law provide mechanisms for their monitoring and enforcement, but these provisions do not guarantee transparency and predictability. The legal provisions on mechanisms to monitor and enforce protections ensuring equality before the law are not easily available to the public and/or guidance on how the law should be implemented is not clear.
1=The sanctioning or enforcement mechanisms for laws and regulations ensuring that people living in vulnerability have full equality before the law provide mechanisms for their monitoring and enforcement with provisions that guarantee transparency and predictability. The legal provisions on mechanisms to monitor and enforce protections ensuring equality before the law are easily available to the public and guidance on how the law should be implemented is clear. </t>
  </si>
  <si>
    <t>Advocate for policy reform that includes sanctioning and enforcement mechanisms for laws that guarantees full equality before for the law for those living in vulnerability.</t>
  </si>
  <si>
    <t>1.2 Legal  Framework Enabling Legal Information and Advice</t>
  </si>
  <si>
    <t>i. The status of legal information and advice (LIA) services</t>
  </si>
  <si>
    <t>0=Laws and regulations defining LIA services do not exist.
.5=Laws and regulations defining LIA services lack full transparency and predictability. The laws and regulations are not easily available to the public and/or guidance on how the law should be implemented is not clear.
1=Laws and regulations defining LIA services are transparent and predictable. The laws and regulations are publicly available and there is clear guidance on implementing the law.</t>
  </si>
  <si>
    <t>If LIA services are not clearly defined by law (e.g., the distinction between legal advice and legal information is not clear), the implementor may assume greater risk as it will be more challenging for them to ensure that their justice technology is in compliance.</t>
  </si>
  <si>
    <t>General notes= (1) the EBRD/Dentons tool uses "Legislation does not exist…" throughout their indicator framework for the lowest possible score. We do the same in many of our indicators. See p. 15 of the EBRD/Dentons methodology. (2) The EBRD tool also uses a 3-pt scoring system.</t>
  </si>
  <si>
    <t xml:space="preserve">Existence of laws and regulations governing the practice of law.  </t>
  </si>
  <si>
    <t xml:space="preserve">0=Laws and regulations governing the practice of law do not exist. 
0.5=Laws and regulations governing the practice of law lack full transparency and predictability. The laws and regulations are not easily available to the public and/or do not provide clear and actionable guidelines for the practice of law.
1=Laws and regulations governing the practice of law are transparent and predictable. The laws and regulations are easily available to the public and provide clear and actionable guidelines for the practice of law. </t>
  </si>
  <si>
    <r>
      <t>(</t>
    </r>
    <r>
      <rPr>
        <i/>
        <sz val="11"/>
        <color theme="1"/>
        <rFont val="Aptos Narrow"/>
        <family val="2"/>
        <scheme val="minor"/>
      </rPr>
      <t>If the laws exist</t>
    </r>
    <r>
      <rPr>
        <sz val="11"/>
        <color theme="1"/>
        <rFont val="Aptos Narrow"/>
        <family val="2"/>
        <scheme val="minor"/>
      </rPr>
      <t xml:space="preserve">…) The laws and regulations governing the practice of law </t>
    </r>
    <r>
      <rPr>
        <u/>
        <sz val="11"/>
        <color theme="1"/>
        <rFont val="Aptos Narrow"/>
        <family val="2"/>
        <scheme val="minor"/>
      </rPr>
      <t>are enforceable.</t>
    </r>
  </si>
  <si>
    <t>0=Laws and regulations governing the practice of law do not provide mechanisms for their monitoring and enforcement.
.5=The sanctioning or enforcement mechanisms for laws and regulations governing the practice of law provide mechanisms for their monitoring and enforcement, but these provisions do not guarantee transparency and predictability. The legal provisions on mechanisms to monitor and enforce the practice of law are not easily available to the public and/or guidance on how the law should be implemented is not clear.
1=The sanctioning or enforcement mechanisms for laws and regulations governing the practice of law provide mechanisms for their monitoring and enforcement that guarantee transparency and predictability. The legal provisions on mechanisms to monitor and enforce the practice of law are easily available to the public and guidance on how the law should be implemented is clear.</t>
  </si>
  <si>
    <t>Informed via the consultations and literature on pro se litigants in civil matters.</t>
  </si>
  <si>
    <t>ii. The role of non-lawyers in the legal system</t>
  </si>
  <si>
    <t>Existence of laws and regulations governing nonlawyer provision of legal advice.</t>
  </si>
  <si>
    <t>0=Laws and regulations  governing who can provide legal advice do not exist. 
0.5=Laws and regulations governing nonlawyer practice of law lack full transparency and predictability. The laws and regulations are not easily available to the public and/or do not provide clear and actionable guidelines for nonlawyer practice of law.
1=Laws and regulations governing nonlawyer practice of law are transparent and predictable. The laws and regulations are easily available to the public and provide clear and actionable guidelines for nonlawyer practice of law.</t>
  </si>
  <si>
    <t xml:space="preserve">Unclear - not all laws about this are bad BUT I understand we don't want strict restrictions that prevent people from receiving assistance= Advocate for policy reform that will (confused here) clarify who is able to provide legal advice? </t>
  </si>
  <si>
    <t>If the provision of legal aid is not governed by the law, it may be risky to pursue non-lawyer provision (e.g., chatbots providing legal aid, virtual legal aid) due to the ambiguity.
If there are laws governing the provision of legal aid by non-lawyer entities (whether it is allowable or not), this will facilitate more informed implementation of justice technologies that are better situated to the local legal context.</t>
  </si>
  <si>
    <t>General notes= (1) the EBRD/Dentons tool uses "Legislation does not exist…" throughout their indicator framework for the lowest possible score. We do the same in many of our indicators. See p. 15 of the EBRD/Dentons methodology. (2) The EBRD tool also uses a 3-pt scoring system.
V-dem= Question 3.8.2.2 Rigorous and impartial public administration (C) (v2clrspct)</t>
  </si>
  <si>
    <t>0=Non-lawyers are not allowed to provide legal advice under any circumstances.
0.5=Laws and regulations  governing the provision of legal advice by non-lawyers lack transparency and predictability. The laws and regulations are not easily available to the public and/or guidance on how the law should be implemented are not clear.
1=Non-lawyers are allowed to provide legal advice. The laws and regulations are publicly available and there is clear guidance on implementing the laws and regulations.</t>
  </si>
  <si>
    <t>Advocate for policy reform that allows for non-lawyer legal assistance to be provided (unclear how to clarify that it's about expanding scope and may not be an exclusive yes or no?)</t>
  </si>
  <si>
    <r>
      <rPr>
        <i/>
        <sz val="11"/>
        <color theme="1"/>
        <rFont val="Aptos Narrow"/>
        <family val="2"/>
        <scheme val="minor"/>
      </rPr>
      <t>(If nonlawyers are allowed to provide legal advice...</t>
    </r>
    <r>
      <rPr>
        <sz val="11"/>
        <color theme="1"/>
        <rFont val="Aptos Narrow"/>
        <family val="2"/>
        <scheme val="minor"/>
      </rPr>
      <t>) Existence of clear provisions and guidelines for how and under what conditions nonlawyers may provide legal advice.</t>
    </r>
  </si>
  <si>
    <t>0=While nonlawyers are allowed to provide legal advice, there are no clear provisions or regulations governing how non-lawyers may provide legal advice or under what conditions.
0.5=Laws and regulations governing the provision of legal advice by nonlawyers lack full transparency and predictability. The laws and regulations are not easily available to the public and/or guidance on how the law should be implemented (e.g., processes for credentialization or certification protocols) do not exist. 
1=Laws and regulations allowing nonlawyers to provide legal advice are publicly available and there is clear guidance on implementing them (e.g., there are credentialization or certification protocol for non-lawyer legal advisors).</t>
  </si>
  <si>
    <t>The ABA ROLI AJAT Tool emphasizes the importance of legal clarity (see p. 6).</t>
  </si>
  <si>
    <t>Existence of laws and regulations permitting the use of regulatory sandboxes to explore innovative approaches to legal services delivery.</t>
  </si>
  <si>
    <t>0=Laws and regulations permitting the use of regulatory sandboxes do not exist.
0.5=Laws and regulations permitting the use of regulatory sandboxes exist but lack full transparency and predictability. The laws and regulation are not easily available to the public and/or guidance on how the laws and regulations should be implemented is not clear. 
1= Laws and regulations permitting the use of regulatory sandboxes are transparent and predictable. The laws and regulations are publicly available and there is clear guidance on their implementation.</t>
  </si>
  <si>
    <t>1.3 Legal Framework Enabling ICTs</t>
  </si>
  <si>
    <t>Existence of laws and regulations governing the use of ICTs in the family justice system (e.g., e-filing and e-service provision).</t>
  </si>
  <si>
    <t>0=Laws and regulations governing the use of ICTs in the family justice system do not exist. 
0.5=Laws and regulations governing the use of ICTs in the family justice system lack full transparency and predictability. The laws and regulations are not easily available to the public and/or guidance on how the laws and regulations should be implemented is not clear.
1=Laws and regulations governing the use of ICTs in the family justice system are transparent and predictable. The laws and regulations are publicly available and there is clear guidance on their implementation.</t>
  </si>
  <si>
    <t xml:space="preserve">WOULD THIS NOTE BE HERE= Laws governing the use of ICTs in the family justice system give ICT solutions a higher level of credibility and therefore build trust among the target population. </t>
  </si>
  <si>
    <r>
      <rPr>
        <i/>
        <sz val="11"/>
        <color theme="1"/>
        <rFont val="Aptos Narrow"/>
        <family val="2"/>
        <scheme val="minor"/>
      </rPr>
      <t>(If the laws and regulations exist…)</t>
    </r>
    <r>
      <rPr>
        <sz val="11"/>
        <color theme="1"/>
        <rFont val="Aptos Narrow"/>
        <family val="2"/>
        <scheme val="minor"/>
      </rPr>
      <t xml:space="preserve"> Allowance for the use of ICTs in the provision of family justice services.</t>
    </r>
  </si>
  <si>
    <t>0=ICTs aren’t allowed to be used.
0.5=ICTs are allowed to be used, but the laws allowing their usage lack provisions to ensure the protection of access to quality justice services.
1=ICTs are allowed to be used and the laws allowing their usage provide clear and enforceable safeguards ensuring access to quality justice services.</t>
  </si>
  <si>
    <t xml:space="preserve">Existence of laws and regulations governing the use of generative AI in the provision of family justice services. </t>
  </si>
  <si>
    <t>0=Laws and regulations governing the use of generative AI in the family justice system do not exist. 
0.5=Laws and regulations governing the use of generative AI in the family justice system lack full transparency and predictability. The laws and regulations are not easily available to the public and/or guidance on how the laws and regulations should be implemented is not clear.
1=Laws and regulations governing the use of generative AI in the family justice system is transparent and predictable. The laws and regulations are publicly available and there is clear guidance on their implementation.</t>
  </si>
  <si>
    <t>No, but can restrict the types of options available.</t>
  </si>
  <si>
    <r>
      <t>(If the laws and regulations exist…)</t>
    </r>
    <r>
      <rPr>
        <sz val="11"/>
        <color theme="1"/>
        <rFont val="Aptos Narrow"/>
        <family val="2"/>
        <scheme val="minor"/>
      </rPr>
      <t xml:space="preserve"> Allowance of the use of generative AI in the provision of family justice services.</t>
    </r>
  </si>
  <si>
    <t xml:space="preserve">0=Generative AI is not allowed to be used.
0.5=Generative AI is allowed to be used, but the laws allowing its usage lack guardrails to ensure transparent and accountable justice provision that prevents possible bias.
1=Generative AI is allowed to be used and the laws allowing its usage provide clear and enforceable guardrails to ensure transparent and accountable justice provision and prevents possible bias. </t>
  </si>
  <si>
    <t>Existence of laws and regulations governing the digitalization of government services.</t>
  </si>
  <si>
    <t>0=Laws and regulations governing the digitalization of government services before the law do not exist.
0.5=Laws and regulations governing the digitalization of government services lack full transparency and predictability. The laws and regulations are not easily available to the public and/or do not provide for clear and actionable guidelines on how and where it is appropriate to digitalize government services.
1=Laws and regulations governing the digitalization of government services are transparent and predictable. The laws and regulations are easily available to the public and provide clear and actionable on how and where it is appropriate to digitalize government services.</t>
  </si>
  <si>
    <r>
      <rPr>
        <i/>
        <sz val="11"/>
        <color theme="1"/>
        <rFont val="Aptos Narrow"/>
        <family val="2"/>
        <scheme val="minor"/>
      </rPr>
      <t>(If the laws and regulations exist…)</t>
    </r>
    <r>
      <rPr>
        <sz val="11"/>
        <color theme="1"/>
        <rFont val="Aptos Narrow"/>
        <family val="2"/>
        <scheme val="minor"/>
      </rPr>
      <t xml:space="preserve"> Allowance for the digitalization of government services. </t>
    </r>
  </si>
  <si>
    <t xml:space="preserve">0=The digitalization of government services is not legally allowed.
0.5=Government services are allowed to be digitalized under limited circumstances. 
1=Government servcies are allowed to be digitalized broadly throughout government. </t>
  </si>
  <si>
    <t>Existence of laws and regulations governing individual and organizational data privacy and security.</t>
  </si>
  <si>
    <t xml:space="preserve">0=Laws and regulations protecting data privacy and security do not exist.
0.5=Laws and regulations protecting data privacy and security lack full transparency and predictability. The laws and regulations are not easily available to the public and/or do not provide clear and actionable guidelines on how to protect data privacy and security. 
1=The laws protecting data privacy and security are transparent and predictable. The laws and regulations are easily available to the public and provide clear and actionable on how to protect data privacy and security. </t>
  </si>
  <si>
    <r>
      <rPr>
        <i/>
        <sz val="11"/>
        <color theme="1"/>
        <rFont val="Aptos Narrow"/>
        <family val="2"/>
        <scheme val="minor"/>
      </rPr>
      <t xml:space="preserve">(If the laws and regulations exist…) </t>
    </r>
    <r>
      <rPr>
        <sz val="11"/>
        <color theme="1"/>
        <rFont val="Aptos Narrow"/>
        <family val="2"/>
        <scheme val="minor"/>
      </rPr>
      <t xml:space="preserve">The laws and regulations governing individual and organizational data privacy and security </t>
    </r>
    <r>
      <rPr>
        <u/>
        <sz val="11"/>
        <color theme="1"/>
        <rFont val="Aptos Narrow"/>
        <family val="2"/>
        <scheme val="minor"/>
      </rPr>
      <t>are enforceable.</t>
    </r>
  </si>
  <si>
    <t xml:space="preserve">0=The laws and regulations protecting data privacy and security lack sanctioning or enforcement mechanisms.
0.5=The sanctioning and enforcement mechanisms for laws and regulations protecting data privacy and security lack full transparency and predictability. The laws and regulations are not easily available to the public and/or guidance on how the law should be implemented is not clear.
1=The sanctioning or enforcement mechanisms for laws and regulations governing individual and organizational data privacy and security are transparent and predictable. The sanctioning or enforcement mechanisms are easily available to the public and/or guidance on how the laws and regulations should be implemented is clear. </t>
  </si>
  <si>
    <t>Pillar 4. External Factors Impacting the Implementation and Sustainability of ICT-Based LIA Solutions</t>
  </si>
  <si>
    <t>II. Sub-Dimension</t>
  </si>
  <si>
    <t xml:space="preserve">
4.1 People-Centricity and ICT Use in Existing LIA Services Offered by Local External Providers</t>
  </si>
  <si>
    <t>NOTE: “External actors” refers to the broader group for which these indicators could apply. That includes, but is not limited to, key stakeholders, funders, jurisdiction-wide leadership, and local service providers. Local service providers are categorized into three groups for clarity. “Local LIA service providers” exclusively refers to the actors that provide LIA services themselves. “Local justice providers” are made up of LIA service providers and other actors within the justice system that refer in and out of LIA services. Finally, “local justice and other service providers” refers to LIA service providers, actors within the justice system that do not provide LIA services themselves, and actors providing other services (health, social services, etc.…) that refer in and out of LIA services. While these are examples of the actors clearly addressed in the indicators, they will vary by context.</t>
  </si>
  <si>
    <t>i. Local justice providers currently provide or have experience providing people-centered LIA services regarding family legal problems</t>
  </si>
  <si>
    <t>a. Experience of local justice providers in the provision of LIA services for family legal problems</t>
  </si>
  <si>
    <t>0=Local justice providers do not currently provide any LIA services to the target population. 
0.5=Local justice providers provide LIA services but they are inadequate with regard to the target population's needs.
1=Local justice providers provide LIA services to the target population with adequate attention to their needs.</t>
  </si>
  <si>
    <t>ii. Local justice providers effectively collaborate with the target population in the planning stages of LIA services</t>
  </si>
  <si>
    <t>0=Local justice providers do not have mechanisms in place to conduct consultations with the target population in the planning stages of LIA services.
0.5=Local justice providers have mechanisms in place to consult with the target population in the planning stages of LIA services, but consultations are rarely implemented.
1=Local justice providers have mechanisms in place to conduct consultations with the target population in the planning stages of new services, and consultations are systematically implemented.</t>
  </si>
  <si>
    <t xml:space="preserve">0=Local justice providers does not have mechanisms in place to collaborate with the target population in the planning stages of new services, thus not allowing for a co-creative approach that would facilitate people's use of the service and their participation during service implementation.
0.5=Local justice providers have defined mechanisms to collaborate with the target population in the planning stages of a new service, allowing for a co-creative approach that facilitates people's use of the service and their participation during service implementation, but such mechanisms are not consistently utilized.
1=Local justice providers have defined mechanisms to collaborate with the target population in the planning stages of a new service, allowing for a co-creative approach that facilitates people's use of the service and their participation during service implementation, and such mechanisms are consistently utilized. </t>
  </si>
  <si>
    <t>0=Local justice providers do not have mechanisms in place to consult with the target population during the implementation stage of the service to understand their uptake of the service and remaining challenges in its operation.
0.5=Local justice providers have mechanisms in place to consult with the target population during the implementation stage of the service to understand their uptake of the service and remaining challenges in its operation, but such consultations mechanisms are not consistently utilized.
1=Local justice providers have mechanisms in place to consult with the target population during the implementation stage of the service to understand their uptake of the service and remaining challenges in its operation, and such consultation mechanisms are consistently utilized.</t>
  </si>
  <si>
    <t>iii. Local justice providers currently provide or have experience providing people-centered ICT-based LIA services</t>
  </si>
  <si>
    <t>a. General experience of local justice providers in the provision of  ICT-based LIA services</t>
  </si>
  <si>
    <t>0=Local justice providers do not currently provide and have not provided any ICT-based LIA services to the target population. 
0.5=Local justice providers have provided ICT-based LIA services to the target population in the past but currently do not. 
1=Local justice providers currently provide ICT-based LIA services to the target population.</t>
  </si>
  <si>
    <t>/17 points</t>
  </si>
  <si>
    <t>% Dimension 4.1</t>
  </si>
  <si>
    <t xml:space="preserve">
4.2 Funding and In-Kind Support Available in Ecosystem</t>
  </si>
  <si>
    <t>i. Existing funding for family justice in the ecosystem</t>
  </si>
  <si>
    <t xml:space="preserve">a. External actors continuously invest in LIA services in the family justice sector and this is reflected in funding opportunities </t>
  </si>
  <si>
    <t xml:space="preserve">0=There is no investment by external actors in LIA services in the family justice sector, and consequently no funding opportunities such as grants, calls for proposals, etc.
0.5=There is limited investment by external actors in LIA services in the family justice sector, and consequently limited funding opportunities such as grants, calls for proposals, etc. 
1=There is sufficient investment by external actors in LIA services in the family justice sector, and consequently sufficient funding opportunities such as grants, calls for proposals, etc. </t>
  </si>
  <si>
    <t xml:space="preserve">b. External actors continuously invest in ICT-enabled LIA services in the family justice sector and this is reflected in funding opportunities </t>
  </si>
  <si>
    <t xml:space="preserve">0=There is no investment by external actors in ICT-enabled LIA services in the family justice sector, and consequently no funding opportunities such as grants, calls for proposals, etc.
0.5=There is limited investment by external actors in ICT-enabled LIA services in the family justice sector, and consequently limited funding opportunities such as grants, calls for proposals, etc. 
1=There is sufficient investment by external actors in ICT-enabled LIA services in the family justice sector, and consequently sufficient funding opportunities such as grants, calls for proposals, etc. </t>
  </si>
  <si>
    <t>ii. Opportunity for financial collaboration with external actors</t>
  </si>
  <si>
    <t>a. External actors participate in cost-sharing initiatives to develop ICT-based LIA services</t>
  </si>
  <si>
    <t xml:space="preserve">0=External actors have no history of formal cost-sharing agreements with partner organizations to develop ICT-based LIA services.
0.5=Formal cost-sharing agreements with partner organizations to develop ICT-based LIA services are limited. 
1=External actors sufficiently take part in formal cost-sharing agreements with partner organizations to develop ICT-based LIA services.  </t>
  </si>
  <si>
    <t>b. External actors contribute in-kind support to develop ICT-based LIA services</t>
  </si>
  <si>
    <t>0=External actors have no history of entering into formalized agreements to provide in-kind support to develop ICT-based LIA services. 
0.5=Formalized agreements to provide in-kind support to develop ICT-based LIA services are limited. 
1=External actors sufficiently enter into formalized agreements to provide in-kind support to develop ICT-based LIA services.</t>
  </si>
  <si>
    <t>c. External actors fund family justice initiatives targeted at research and innovation</t>
  </si>
  <si>
    <t xml:space="preserve">0=External actors do not have a history of funding family justice initiatives targeted at research and innovation. 
0.5=External actor funding for family justice initiatives targeted at research and innovation is limited.
1=External actors sufficiently fund family justice initiatives targeted at research and innovation.  </t>
  </si>
  <si>
    <t>d. Size and diversity of existing funding market for family justice services, including those in the private and public sector</t>
  </si>
  <si>
    <t xml:space="preserve">0=The existing funding market is nonexistent or severely limited in size and is not diverse. 
0.5=The existing funding market exists but is limited in size and diversity. The market is limited to one or few sectors and/or is limited  to mostly large or small organizations.
1=There is a large and diverse existing funding market. Many sectors are represented in the market with organizations of various sizes participating in the market. </t>
  </si>
  <si>
    <t>e. Stability of the funding market for family justice services</t>
  </si>
  <si>
    <t xml:space="preserve">0=The funding market is not stable. There is inconsistent availability of funds and no measures to minimize risk of investment on the broader market. 
0.5=The funding market is somewhat stable. There is somewhat consistent availability of funds and/or some measures to minimize risk of investment on the broader market.
1=The funding market is stable. There is consistent availability of funds and strong measures to minimize risk of investment on the broader market. </t>
  </si>
  <si>
    <t>/7 points</t>
  </si>
  <si>
    <t>% Dimension 4.2</t>
  </si>
  <si>
    <t>i. Local service providers have access to spaces to receive and serve the target population that are properly equipped, potentially supporting the delivery of LIA</t>
  </si>
  <si>
    <t>a. Local justice and other service providers have physical office spaces or other locations where they can serve those using the justice service, with sufficient geographic coverage</t>
  </si>
  <si>
    <t xml:space="preserve">0=Local justice and other service providers do not have physical office spaces or other locations where they can serve the target population.
0.5=Some, but not all, local service providers have physical office spaces or other locations to serve the target population and/or geographic coverage is limited. 
1=Most, if not all, local service providers have   physical office spaces or other locations to serve the target population with sufficient geographic coverage. </t>
  </si>
  <si>
    <t>b. Local justice and other service providers are equipped to facilitate confidential attention to those using the justice service</t>
  </si>
  <si>
    <t>ii. Local justice and other service providers have facilities and tools for delivering in-person services</t>
  </si>
  <si>
    <t>a. Local LIA service providers have stable, accessible spaces to effectively receive people from their corresponding jurisdiction and provide them with in-person LIA services without them having to travel far</t>
  </si>
  <si>
    <t>0=Local LIA service providers do not have stable, accessible spaces to effectively receive people from their corresponding jurisdiction and provide them with in-person LIA services without them having to travel far.
0.5=Some, but not all, local LIA service providers have stable, accessible spaces to effectively receive people from their corresponding jurisdiction and provide them with in-person LIA services without them having to travel far.
1=Most, if not all, local LIA service providers have stable, accessible spaces to effectively receive people from their corresponding jurisdiction and provide them with in-person LIA services without them having to travel far.</t>
  </si>
  <si>
    <t>b. Local justice and other service providers have record-keeping processes to support the delivery of LIA services</t>
  </si>
  <si>
    <t>0=Local justice and other service providers do not have   record-keeping processes to support the delivery of LIA services.
0.5=Some, but not all, local service providers have record-keeping processes to support the delivery of LIA services.
1=Most, if not all, local service providers  have record-keeping processes to support the delivery of LIA services</t>
  </si>
  <si>
    <t>c. Local justice and other service providers have reliable communication channels with those using the justice service to support the delivery of LIA services</t>
  </si>
  <si>
    <t>0=Local justice and other service providers do not have reliable communication channels with those using the justice service to support the delivery of LIA services.
0.5=Some, but not all, local service providers have reliable communication channels with those using the justice service to support the delivery of LIA services. 
1=Most, if not all, local service providers have reliable communication channels with those using the justice service to support the delivery of LIA services.</t>
  </si>
  <si>
    <t>d. Existence of external referral systems to local LIA service providers</t>
  </si>
  <si>
    <t>0=Local justice and other service providers have no referral systems in place to direct individuals to local LIA service providers.
0.5=Some, but not all, local justice and other service providers have referral systems in place to direct individuals to local LIA service providers.
1=Most, if not all, local justice and other service providers have referral systems in place to direct individuals to local LIA service providers.</t>
  </si>
  <si>
    <t>/6 points</t>
  </si>
  <si>
    <t>% Dimension 4.3A</t>
  </si>
  <si>
    <t>i. Jurisdiction-wide availability of adequate ICT hardware to support operations and communication with the target population</t>
  </si>
  <si>
    <t>a. Jurisdiction-wide access to landline telephones</t>
  </si>
  <si>
    <t xml:space="preserve">0=There is no jurisdiction-wide access to landline telephones.
0.5=Access to landline telephones is limited and such access may be inconsistent and/or insufficient.
1=Jurisdiction-wide, there is consistent and sufficient access to landline telephones. </t>
  </si>
  <si>
    <t>Administrative data; Expert input</t>
  </si>
  <si>
    <t>Maybe, particularly if the target population does not have access.</t>
  </si>
  <si>
    <t>b. Local justice providers' access to landline telephones</t>
  </si>
  <si>
    <t xml:space="preserve">0=Local justice providers do not have access to landline telephones.
0.5=Some, but not all, local justice providers, have access to landline telephones. If a service provider has such access, it may be inconsistent and/or insufficient.
1=Most, if not all, local justice providers consistently and sufficiently have access to landline telephones. </t>
  </si>
  <si>
    <t>c. Jurisdiction-wide access to SMS-enabled cell phones</t>
  </si>
  <si>
    <t xml:space="preserve">0=There is no jurisdiction-wide access to SMS-enabled cell phones.
0.5=Jurisdiction-wide access to SMS-enabled cell phones is limited and such access may be inconsistent and/or insufficient.
1=Jurisdiction-wide, there is consistent and sufficient access to SMS-enabled cell phones. </t>
  </si>
  <si>
    <t>d. Local justice providers' access to SMS-enabled cell phones</t>
  </si>
  <si>
    <t xml:space="preserve">0=Local justice providers do not have access to SMS-enabled cell phones.
0.5=Some, but not all, local justice providers, have access to SMS-enabled cell phones. If a service provider has such access, it may be inconsistent and/or insufficient.
1=Most, if not all, local justice providers consistently and sufficiently have access to SMS-enabled cell phones. </t>
  </si>
  <si>
    <t>e. Jurisdiction-wide access to smartphones</t>
  </si>
  <si>
    <t xml:space="preserve">0=There is no jurisdiction-wide access to smartphones.
0.5=Jurisdiction-wide access to smartphones is limited and such access may be inconsistent and/or insufficient.
1=Jurisdiction-wide, there is consistent and sufficient access to smartphones. </t>
  </si>
  <si>
    <t>f. Local justice providers' access to smartphones</t>
  </si>
  <si>
    <t xml:space="preserve">0=Local justice providers do not have access to smartphones.
0.5=Some, but not all, local justice providers, have access to smartphones. If a service provider has such access, it may be inconsistent and/or insufficient.
1=Most, if not all, local justice providers consistently and sufficiently have access to smartphones. </t>
  </si>
  <si>
    <t>g. Jurisdiction-wide access to personal computers</t>
  </si>
  <si>
    <t xml:space="preserve">0=There is no jurisdiction-wide access to personal computers.
0.5=Jurisdiction-wide access to personal computers is limited and such access may be inconsistent and/or insufficient.
1=Jurisdiction-wide, there is consistent and sufficient access to personal computers. </t>
  </si>
  <si>
    <t>h. Local justice providers' access to personal computers</t>
  </si>
  <si>
    <t xml:space="preserve">0=Local justice providers do not have access to personal computers.
0.5=Some, but not all, local justice providers, have access to personal computers. If a service provider has such access, it may be inconsistent and/or insufficient.
1=Most, if not all, local justice providers consistently and sufficiently have access to personal computers. </t>
  </si>
  <si>
    <t>ii. Jurisdiction-wide availability of stable and reliable access to the internet and phone networks</t>
  </si>
  <si>
    <t>a. Jurisdiction-wide access to internet connections</t>
  </si>
  <si>
    <t xml:space="preserve">0=There is no jurisdiction-wide access to internet connections.
0.5=Jurisdiction-wide access to internet connections is limited and such access may be inconsistent and/or insufficient.
1=Jurisdiction-wide, there is consistent and sufficient access to internet connections. </t>
  </si>
  <si>
    <t>b. Local justice providers' access to internet connections</t>
  </si>
  <si>
    <t xml:space="preserve">0=Local justice providers do not have access to internet connections.
0.5=Some, but not all, local justice providers, have access to internet connections. If a service provider has such access, it may be inconsistent and/or insufficient.
1=Most, if not all, local justice providers consistently and sufficiently have access to internet connections. </t>
  </si>
  <si>
    <t>e. Jurisdiction-wide access to mobile phone network connections</t>
  </si>
  <si>
    <t>0=There is not jurisdiction-wide access to mobile phone networks.
0.5=Access to mobile phone networks is limited and such access may be inconsistent and/or insufficient.
1=Jurisdiction-wide, there is consistent and sufficient access to mobile phone networks.</t>
  </si>
  <si>
    <t>f. Local justice providers' access to mobile phone network connections</t>
  </si>
  <si>
    <t xml:space="preserve">0=Local justice providers do not have access to mobile phone networks.
0.5=Some, but not all, local justice providers, have access to mobile phone networks. If a service provider has such access, it may be inconsistent and/or insufficient.
1=Most, if not all, local justice providers consistently and sufficiently have access to mobile phone networks. </t>
  </si>
  <si>
    <t>iii. Jurisdiction-wide availability of adequate storage capacity</t>
  </si>
  <si>
    <t>a. Jurisdiction-wide sufficiency of local data storage capacity</t>
  </si>
  <si>
    <t>0=There is not sufficient local data storage capacity in the jurisdiction.
1=There is sufficient local data storage capacity in the jurisdiction, or there is access to external data storage capacity.</t>
  </si>
  <si>
    <t>Maybe, if it is a lack dire enough to impede a new ICT tool.</t>
  </si>
  <si>
    <t>b. Local justice providers' sufficiency of local data storage capacity</t>
  </si>
  <si>
    <t>0=Local justice providers do not have sufficient local data storage capacity.
1=Local justice providers have sufficient local data storage capacity.</t>
  </si>
  <si>
    <t>c. Jurisdiction-wide availability and sufficiency of online data storage capacity (cloud)</t>
  </si>
  <si>
    <t>0=There is not sufficient online (cloud) data storage capacity in the jurisdiction.
1=There is sufficient online (cloud) data storage capacity in the jurisdiction, or there is access to externally-hosted online (cloud) data storage capacity.</t>
  </si>
  <si>
    <t>d. Local justice providers' availability and sufficiency of online data storage capacity (cloud)</t>
  </si>
  <si>
    <t>0=Local justice providers do not have sufficient online (cloud) data storage capacity.
1=Local justice providers have sufficient online (cloud) data storage capacity.</t>
  </si>
  <si>
    <t>e. Jurisdiction-wide sufficiency of access to online servers to host the organization's online platforms or services</t>
  </si>
  <si>
    <t>0=There is not sufficient access to online servers in the jurisdiction.
1=There is sufficient access to online servers in the jurisdiction, or there is access to externally-located online servers.</t>
  </si>
  <si>
    <t>f. Local justice providers' sufficiency of access to online servers to host the organization's online platforms or services</t>
  </si>
  <si>
    <t>0=Local justice providers do not have sufficient access to online servers.
1=Local justice providers have sufficient access to online servers</t>
  </si>
  <si>
    <t>iv. Jurisdiction-wide compliance with the implementer's ICT protocol</t>
  </si>
  <si>
    <t>a. Jurisdiction-wide compliance with the implementing organization's ICT protocol</t>
  </si>
  <si>
    <t>0=Organizations across the jurisdiction, including potential partners, are not compliant with the implementing organization's ICT protocol.
1=Organizations across the jurisdiction, including potential partners, are compliant with the implementing organization's ICT protocol.</t>
  </si>
  <si>
    <t>b. Local justice providers are compliant with the implementing organization's ICT protocol</t>
  </si>
  <si>
    <t>0=Local justice providers, including potential partners, are not compliant with the implementing organization's ICT protocol.
1=Local justice providers, including potential partners, are compliant with the implementing organization's ICT protocol.</t>
  </si>
  <si>
    <t>v. Existence of government-wide digitalization strategy</t>
  </si>
  <si>
    <t>a. Existence of a government-wide digitalization strategy</t>
  </si>
  <si>
    <t>0=There is no government-wide digitalization strategy.
0.5=There is a government-wide digitalization strategy but it lacks transparency or enforceability. 
1=There is a transparent and enforceable government-wide digitalization strategy.</t>
  </si>
  <si>
    <t>/26 points</t>
  </si>
  <si>
    <t>% Dimension 4.3B</t>
  </si>
  <si>
    <t>i. Existence of external actors working on family legal problems</t>
  </si>
  <si>
    <t>a. Existence of external actors working on or familiar with the provision of LIA services by lawyers and non-lawyers</t>
  </si>
  <si>
    <t>0=There are no external actors (e.g., community justice organizations, lawyer associations, legal practices, etc.) working on or familiar with the provision of LIA services by lawyers and non-lawyers.
0.5=There are some, but not many, external actors working on or familiar with the provision of LIA services by lawyers and non-lawyers.
1=There are many external actors working on or familiar with the provision of LIA services by lawyers and non-lawyers.</t>
  </si>
  <si>
    <t>b. Existence of external actors working on or familiar with the experience and resolution of family legal problems</t>
  </si>
  <si>
    <t>0=There are no external actors (e.g.,  family social services providers, community justice organizations, family law practices, children's or women's rights groups, etc.)  working on or familiar with the experience and resolution of family legal problems.
0.5=There are some, but not many, external actors working on or familiar with the experience and resolution of family legal problems.
1=There are many external actors working on or familiar with the experience and resolution of family legal problems.</t>
  </si>
  <si>
    <t>ii. Existence of educational and training programs outfitting individuals with the skills needed to understand and respond to people's legal needs</t>
  </si>
  <si>
    <t>a. Availability of educational and training programs that equip people with the necessary skills and capacity to listen to those using the justice service and understand their accounts of their family legal problems</t>
  </si>
  <si>
    <t>0=There are no educational and training programs (e.g., social work programs, community justice worker trainings, etc.) that equip people with the appropriate skills and capacity to listen to all those using the justice service and understand the legal dimension of their family legal problems.
0.5=There are some educational and training programs that equip people with the appropriate skills and capacity to listen to all those using the justice service and understand the legal dimension of their family legal problems, but they are inadequate or inaccessible.
1=Educational and training programs (e.g., social work programs, community justice worker trainings, etc.) do equip people with the appropriate skills and capacity to listen to all those using the justice service and understand the legal dimension of their family legal problems.</t>
  </si>
  <si>
    <t xml:space="preserve">b. Availability of educational and training programs that equip people with the necessary skills and capacity to provide those using the justice service with actionable, people-centered LIA </t>
  </si>
  <si>
    <t>0=There are no educational and training programs (e.g., social work programs, community justice worker trainings, etc.) that equip people with the necessary skills and capacity to provide those using the justice service with actionable, people-centered LIA.
0.5=There are some educational and training programs that equip people with the  necessary skills and capacity to provide those using the justice service with actionable, people-centered LIA, but they are inadequate or inaccessible.
1=Educational and training programs (e.g., social work programs, community justice worker trainings, etc.) do equip people with the necessary skills and capacity to provide those using the justice service with actionable, people-centered LIA.</t>
  </si>
  <si>
    <t>iii. Existence of  educational and training programs outfitting individuals with the skills needed to address the special needs of people living in vulnerability</t>
  </si>
  <si>
    <t>a. Availability of educational and training programs that equip people with the necessary skills to provide tailored LIA services to those using the justice service living in vulnerability</t>
  </si>
  <si>
    <t>0=There are no educational and training programs (e.g., social work programs, community justice worker trainings.) that equip people with the necessary skills to provide tailored LIA services to those using the justice service living in vulnerability.
0.5=There are some educational and training programs that equip people with the  necessary skills  to provide tailored LIA services to those using the justice service living in vulnerability, but they are inadequate or inaccessible.
1=Educational and training programs (e.g., social work programs, community justice worker trainings, etc.) do equip people with the necessary skills to provide tailored LIA services to those using the justice service living in vulnerability.</t>
  </si>
  <si>
    <t>b. Availability of educational and training programs that equip people with the necessary skills to prevent discrimination against those using the LIA service by justice system operators</t>
  </si>
  <si>
    <t>0=There are no educational and training programs (e.g., social work programs, community justice worker trainings, etc.) that equip people with the necessary skills and capacity to prevent discrimination against those using the LIA service by justice system operators.
0.5=There are some educational and training programs that equip people with the  necessary skills and capacity to prevent discrimination against those using the LIA service by justice system operators,  but they are inadequate or inaccessible.
1=Educational and training programs (e.g., social work programs, community justice worker trainings, etc.) do equip people with the necessary skills and capacity to prevent discrimination against those using the LIA service by justice system operators.</t>
  </si>
  <si>
    <t>c. Availability of educational and training programs that equip people with the necessary skills to implement a trauma-informed response to people who need it</t>
  </si>
  <si>
    <t>0=There are no educational and training programs (e.g., social work programs, community justice worker trainings, etc.) that equip people with the necessary skills and capacity to implement a trauma-informed response to people who need it.
0.5=There are some educational and training programs that equip people with the  necessary skills and capacity to implement a trauma-informed response to people who need it, but they are inadequate or inaccessible.
1=Educational and training programs (e.g., social work programs, community justice worker trainings, etc.) do equip people with the necessary skills and capacity to implement a trauma-informed response to people who need it.</t>
  </si>
  <si>
    <t>iv. Existence of  educational and training programs outfitting individuals with the administrative skills to support the daily operations of a LIA service provider</t>
  </si>
  <si>
    <t>a. Availability of educational and training programs that equip people with the necessary skills to perform administrative tasks, including developing and implementing internal protocols and policies, ensure their compliance, and managing human resources</t>
  </si>
  <si>
    <t>0=There are no educational and training programs (e.g., social work programs, community justice worker trainings, etc.) that equip people with the  necessary skills to perform administrative tasks, including developing and implementing internal protocols and policies, ensure their compliance, and managing human resources.
0.5=There are some educational and training programs that equip people with the necessary skills to perform administrative tasks, including developing and implementing internal protocols and policies, ensure their compliance, and managing human resources, but they are inadequate or inaccessible.
1=Educational and training programs (e.g., social work programs, community justice worker trainings, etc.) do equip people with the necessary skills to perform administrative tasks, including developing and implementing internal protocols and policies, ensure their compliance, and managing human resources.</t>
  </si>
  <si>
    <t>b. Availability of educational and training programs that equip people with the skills to monitor performance</t>
  </si>
  <si>
    <t>0=There are no educational and training programs (e.g., social work programs, community justice worker trainings, etc.) that  equip people with the skills to monitor performance.
0.5=There are some educational and training programs that  equip people with the skills to monitor performance, but they are inadequate or inaccessible.
1=Educational and training programs (e.g., social work programs, community justice worker trainings, etc.) do equip people with the skills to monitor performance.</t>
  </si>
  <si>
    <t>/9 points</t>
  </si>
  <si>
    <t>% Dimension 4.4.A</t>
  </si>
  <si>
    <t>4.4B Sufficient Availability of Jurisdiction-Wide Human Capital Around ICT</t>
  </si>
  <si>
    <t>i. Existence of  educational, training, and research programs outfitting individuals with knowledge of the provision of ICT-based LIA services</t>
  </si>
  <si>
    <t>a. Existence of educational, training, and research programs outfitting individuals with knowledge of the legal and regulatory frameworks shaping the provision of ICT-based services</t>
  </si>
  <si>
    <t>b. Existence of educational, training, and research programs outfitting individuals with appropriate knowledge to use ICT tools in support of LIA services</t>
  </si>
  <si>
    <t>0=There are no educational, training, or research programs outfitting individuals with appropriate knowledge to use ICT tools, including in support of LIA services.
0.5=There are some educational, training, and research programs outfitting individuals with appropriate knowledge to use ICT tools, including in support of LIA services, but they are inadequate or inaccessible.
1=There are educational, training, and research programs outfitting individuals with appropriate knowledge to use ICT tools, including in support of LIA services.</t>
  </si>
  <si>
    <t>ii. Existence of educational, training, and research programs developing and outfitting individuals with the knowledge and skills to develop new ICT-based platforms and services</t>
  </si>
  <si>
    <t>a. Existence of  educational, training, and research programs outfitting individuals with appropriate knowledge to design and develop new ICT-based platforms or services, including for the provision of LIA</t>
  </si>
  <si>
    <t>0=There are no educational, training, or research programs outfitting individuals with appropriate knowledge to design and develop new ICT-based platforms or services (e.g., user experience (UX), human centered design, etc.), including for the provision of LIA.
0.5=There are some educational, training, and research programs outfitting individuals with appropriate knowledge to design and develop new ICT-based platforms or services, including for the provision of LIA, but they are inadequate or inaccessible.
1=There are educational, training, and research programs outfitting individuals with appropriate knowledge to design and develop new ICT-based platforms or services, including for the provision of LIA.</t>
  </si>
  <si>
    <t>b. Existence of educational, training, and research programs outfitting individuals with appropriate knowledge to troubleshoot any technical difficulties that may arise during the operation of ICT-based platforms or services, including for the provision of LIA</t>
  </si>
  <si>
    <t>0=There are no educational, training, or research programs outfitting individuals with appropriate knowledge to troubleshoot any technical difficulties that may arise during the operation of ICT-based platforms or services, including for the provision of LIA.
0.5=There are some educational, training, and research programs outfitting individuals with appropriate knowledge to troubleshoot any technical difficulties that may arise during the operation of ICT-based platforms or services, including for the provision of LIA, but they are inadequate or inaccessible.
1=There are educational, training, and research programs outfitting individuals with appropriate knowledge to troubleshoot any technical difficulties that may arise during the operation of ICT-based platforms or services, including for the provision of LIA.</t>
  </si>
  <si>
    <t>c. Existence of educational, training, and research programs outfitting individuals with appropriate knowledge to continuously assess the need to update the technology used in ICT-based platforms and services, including for the provision of LIA, and to perform those updates accordingly</t>
  </si>
  <si>
    <t>0=There are no educational, training, or research programs outfitting individuals with appropriate skills to update as needed ICT-based platforms and services, including for the provision of LIA.
0.5=There are some educational, training, and research programs outfitting individuals with appropriate skills to update as needed ICT-based platforms and services, including for the provision of LIA, and to perform those updates accordingly, but they are inadequate or inaccessible.
1=There are educational, training, and research programs outfitting individuals with appropriate skills to update as needed ICT-based platforms and services, including for the provision of LIA, and to perform those updates accordingly.</t>
  </si>
  <si>
    <t>% Dimension 4.4.B</t>
  </si>
  <si>
    <t>4.5 Government-Wide and Partners' Processes Oriented to Performance, Compliance, and Innovation</t>
  </si>
  <si>
    <t>i. Jurisdiction-wide policies and protocols ensure compliance by public and private actors with the relevant laws and regulations shaping the family justice system</t>
  </si>
  <si>
    <t xml:space="preserve">a. Existence of jurisdiction-wide policies and protocols to ensure that institutions involved in delivering family justice (e.g., courts, dispute resolution services, etc.) comply with relevant laws and regulations. </t>
  </si>
  <si>
    <t>b. Existence of jurisdiction-wide policies and protocols to ensure compliance by non-institutional justice implementers with the relevant laws and regulations shaping the family justice system</t>
  </si>
  <si>
    <t>ii. Jurisdiction-wide policies and protocols ensure public and private actors utilize performance-based strategies in the family justice system</t>
  </si>
  <si>
    <t>a. Existence of jurisdiction-wide policies and protocols to encourage the use of utilizing performance-based budgeting</t>
  </si>
  <si>
    <t>b. Existence of jurisdiction-wide policies and protocols to encourage the use of performance-based management</t>
  </si>
  <si>
    <t>iii. Jurisdiction-wide leadership demonstrate commitment to innovation in the family justice system</t>
  </si>
  <si>
    <t>a. Jurisdiction-wide leadership emphasize research and innovation</t>
  </si>
  <si>
    <t>b. Existence of an open government policy facilitating the participation of civil society in co-creating justice innovation</t>
  </si>
  <si>
    <t>% Dimension 4.5</t>
  </si>
  <si>
    <t>4.6 Stakeholder Support of Innovation and People-Centered Justice Across the Jurisdiction</t>
  </si>
  <si>
    <t>i. Key stakeholders in the jurisdiction are supportive of innovation in the delivery of LIA, and this is reflected in their own initiatives to improve people's access to family justice</t>
  </si>
  <si>
    <t>a. Stakeholders such as bar associations, law firms, or other organizations have implemented pro bono program initiatives to improve people's access to family justice in the jurisdiction</t>
  </si>
  <si>
    <t>b. Stakeholders such as universities, legal aid boards, or other organizations have implemented legal clinic initiatives to improve people's access to family justice in the jurisdiction</t>
  </si>
  <si>
    <t>/2 points</t>
  </si>
  <si>
    <t>% Dimension 4.6</t>
  </si>
  <si>
    <t>4.7 Jurisdiction-Wide Availability of Data and Evidence on People’s Legal Needs</t>
  </si>
  <si>
    <t>i. Jurisdiction-wide capacity and processes to generate relevant  information for decision making</t>
  </si>
  <si>
    <t>a. Local LIA service providers are equipped for keeping administrative records of LIA services provided</t>
  </si>
  <si>
    <t>0=Local LIA service providers are not equipped for keeping administrative records of LIA services provided.
1=Local LIA service providers are equipped for keeping administrative records of LIA services provided.</t>
  </si>
  <si>
    <t>b. External actors are equipped for the monitoring, evaluation, and learning processes of new projects</t>
  </si>
  <si>
    <t>0=External actors are not equipped for the monitoring, evaluation, and learning processes of projects.
1=External actors are equipped for the monitoring, evaluation, and learning processes of projects.</t>
  </si>
  <si>
    <t>ii. Jurisdiction-wide availability of relevant information inputs to support decision making</t>
  </si>
  <si>
    <t>a. Existence of unofficial legal needs surveys or other data sources to inform external actors on the needs of the target population in their own voices</t>
  </si>
  <si>
    <t>0=External actors do not have any systematic information about the legal needs of the target population.
1=External actors have unofficial legal needs survey data of the target population or have gathered information through other means, such as qualitative research or user surveys.</t>
  </si>
  <si>
    <t>b. Existence of official legal needs surveys to inform external actors on the needs of the target population in their own voices</t>
  </si>
  <si>
    <t>0=External actors do not have official, systematic information about the legal needs of the target population.
1=There is official legal needs survey data of the target population.</t>
  </si>
  <si>
    <t>c. Existence of a socio-economic analysis of the target population</t>
  </si>
  <si>
    <t>0=External actors do not have socio-economic data.
1=External actors have official socio-economic data.</t>
  </si>
  <si>
    <t>% Dimension 4.7</t>
  </si>
  <si>
    <t>Pillar 4 score</t>
  </si>
  <si>
    <t>Assessment Tool Scoring</t>
  </si>
  <si>
    <t>Pillar 1: Factors Impacting People’s Adoption of ICT-Based LIA Solutions</t>
  </si>
  <si>
    <t>Score</t>
  </si>
  <si>
    <t>1.1 People Currently Use LIA Services</t>
  </si>
  <si>
    <t>1.2 People Currently Use ICT-Based Solutions</t>
  </si>
  <si>
    <t>Pillar 1 score</t>
  </si>
  <si>
    <t>Each dimension accounts for 25% of the Pillar 1 score.</t>
  </si>
  <si>
    <t>Pillar 2: Legal and Regulatory Framework</t>
  </si>
  <si>
    <t>2.1 Legal Framework Enabling Protection of People in Family Matters</t>
  </si>
  <si>
    <t>2.2 Legal Framework Enabling LIA</t>
  </si>
  <si>
    <t>Pillar 2 score</t>
  </si>
  <si>
    <t>Each dimension accounts for 33% of the Pillar 2 score.</t>
  </si>
  <si>
    <t>Pillar 3: Internal Institutional Factors Shaping Effective ICT-Based LIA Services</t>
  </si>
  <si>
    <t>3.3.A Sufficient Availability of Infrastructure around LIA</t>
  </si>
  <si>
    <t>3.3.B Sufficient Availability of Infrastructure around ICT</t>
  </si>
  <si>
    <t>3.4.A Sufficient Availability of Human Capital around LIA</t>
  </si>
  <si>
    <t>3.4.B Sufficient Availability of Human Capital around ICT</t>
  </si>
  <si>
    <t>Pillar 3 score</t>
  </si>
  <si>
    <t>Each dimension accounts for 12% of the Pillar 3 score.</t>
  </si>
  <si>
    <t>Pillar 4: External Factors Impacting the Implementation and Sustainability of ICT-Based LIA Solutions</t>
  </si>
  <si>
    <t>4.1 People-centricity and ICT use in existing LIA services offered by local external providers</t>
  </si>
  <si>
    <t>4.2 Funding and In-Kind Support Available in Ecosystem</t>
  </si>
  <si>
    <t>4.3A Sufficient Availability of Jurisdiction-Wide Infrastructure Around LIA</t>
  </si>
  <si>
    <t>4.3B Sufficient Availability of Jurisdiction-Wide Infrastructure Around ICT</t>
  </si>
  <si>
    <t>4.4A Sufficient Availability of Jurisdiction-Wide Human Capital Around LIA</t>
  </si>
  <si>
    <t>Each dimension accounts for 11% of the Pillar 4 score.</t>
  </si>
  <si>
    <t xml:space="preserve">Total Assessment Score    </t>
  </si>
  <si>
    <t>Each of the four pillars account for 25% of the final score.</t>
  </si>
  <si>
    <t xml:space="preserve">
4.3A Sufficient Availability of Jurisdiction-Wide Infrastructure around LIA</t>
  </si>
  <si>
    <t xml:space="preserve">
4.3B Sufficient Availability of Jurisdiction-Wide Infrastructure  around ICT</t>
  </si>
  <si>
    <t xml:space="preserve">
4.4A Sufficient Availability of Jurisdiction-Wide Human Capital around LIA</t>
  </si>
  <si>
    <t>4.4B Sufficient Availability of Jurisdiction-Wide Human Capital around ICT</t>
  </si>
  <si>
    <t>4.6 Stakeholder Support of Innovation and People-Centered Justice across the Jurisdiction</t>
  </si>
  <si>
    <t>Maybe (the implementer assumes a lot of risk)</t>
  </si>
  <si>
    <t>No, but the implementer assumes a lot of risk</t>
  </si>
  <si>
    <r>
      <t xml:space="preserve">0 to 1=Proportion of people who agree people in their country are aware of their rights in case of a legal problem, out of the target population.
</t>
    </r>
    <r>
      <rPr>
        <i/>
        <sz val="12"/>
        <color theme="1"/>
        <rFont val="Lato"/>
        <family val="2"/>
      </rPr>
      <t>If using expert input...</t>
    </r>
    <r>
      <rPr>
        <sz val="12"/>
        <color theme="1"/>
        <rFont val="Lato"/>
        <family val="2"/>
      </rPr>
      <t xml:space="preserve">
0=None; 0.33=Some people; 0.67=Most people; 1=All people</t>
    </r>
  </si>
  <si>
    <r>
      <t xml:space="preserve">0 to 1=Proportion of people who agree people in their country know where to get information and advice when they face a legal problem, out of the target population.
</t>
    </r>
    <r>
      <rPr>
        <i/>
        <sz val="12"/>
        <color theme="1"/>
        <rFont val="Lato"/>
        <family val="2"/>
      </rPr>
      <t>If using expert input...</t>
    </r>
    <r>
      <rPr>
        <sz val="12"/>
        <color theme="1"/>
        <rFont val="Lato"/>
        <family val="2"/>
      </rPr>
      <t xml:space="preserve">
0=None; 0.33=Some people; 0.67=Most people; 1=All people</t>
    </r>
  </si>
  <si>
    <r>
      <t xml:space="preserve">0 to 1=Proportion of people who disagree that family legal problems are an exclusively private matter, which should be handled only by close family, out of the target population.
</t>
    </r>
    <r>
      <rPr>
        <i/>
        <sz val="12"/>
        <color theme="1"/>
        <rFont val="Lato"/>
        <family val="2"/>
      </rPr>
      <t>If using expert input...</t>
    </r>
    <r>
      <rPr>
        <sz val="12"/>
        <color theme="1"/>
        <rFont val="Lato"/>
        <family val="2"/>
      </rPr>
      <t xml:space="preserve">
0=None; 0.33=Some people; 0.67=Most people; 1=All people</t>
    </r>
  </si>
  <si>
    <r>
      <t xml:space="preserve">0 to 1=Proportion of people with family legal problems who received support from at least one person in their immediate social network who helped them access LIA services, out of the target population.
</t>
    </r>
    <r>
      <rPr>
        <i/>
        <sz val="12"/>
        <color theme="1"/>
        <rFont val="Lato"/>
        <family val="2"/>
      </rPr>
      <t>If using expert input...</t>
    </r>
    <r>
      <rPr>
        <sz val="12"/>
        <color theme="1"/>
        <rFont val="Lato"/>
        <family val="2"/>
      </rPr>
      <t xml:space="preserve">
0=None; 0.33=Some people; 0.67=Most people; 1=All people</t>
    </r>
  </si>
  <si>
    <r>
      <t xml:space="preserve">0 to 1=Proportion of people who trust justice institutions, out of the target population.
</t>
    </r>
    <r>
      <rPr>
        <i/>
        <sz val="12"/>
        <color theme="1"/>
        <rFont val="Lato"/>
        <family val="2"/>
      </rPr>
      <t>If using expert input...</t>
    </r>
    <r>
      <rPr>
        <sz val="12"/>
        <color theme="1"/>
        <rFont val="Lato"/>
        <family val="2"/>
      </rPr>
      <t xml:space="preserve">
0=None; 0.33=Some people; 0.67=Most people; 1=All people</t>
    </r>
  </si>
  <si>
    <t xml:space="preserve"> June 2025</t>
  </si>
  <si>
    <t>c. Proportion of people living in vulnerability in the target population with internet connection</t>
  </si>
  <si>
    <t>0=The organization does not have a stable address where it can serve its target population.  
0.5=The organization has a stable address where it can serve its target population but require them to travel far to access it.
1=The organization has a stable address where it can serve its target population.</t>
  </si>
  <si>
    <t>0=Local justice and other service providers do not have spaces equipped to provide confidential attention to users as needed.
0.5=Some, but not all, local service providers have spaces adequately equipped to provide confidential attention to users. 
1=Most, if not all, local service providers are consistently and sufficiently equipped with spaces to provide confidential attention to users.</t>
  </si>
  <si>
    <t>0 to 1=Proportion of people who trust the safety of ICT-based services, including their handling of personal data privacy, out of those living in vulnerability in the target population.</t>
  </si>
  <si>
    <t>0 =People who cannot afford counsel in civil family matters are unaware of their right to have state-provided counsel, or they are aware of their right but are unable to exercise it because they do not meet the criteria to receive it or the process is too burdensome.
0.5=People in civil family matters generally know about their right to counsel but are inconsistently able to exercise it, due to barriers including criteria to receive it being too strict or the process too long or burdensome.
1 =People in civil family matters know about their right to counsel and are able to obtain it. Criteria to receive state-provided counsel maximizes access and the process to obtain it is timely and simple.</t>
  </si>
  <si>
    <t>0 =People who cannot afford counsel in criminal family matters are unaware of their right to have state-provided counsel, or they are aware of their right but are unable to exercise it because they do not meet the criteria to receive it or the process is too burdensome.
0.5=People in criminal family matters generally know about their right to counsel but are inconsistently able to exercise it, due to barriers including criteria to receive it being too strict or the process too long or burdensome.
1 =People in criminal family matters know about their right to counsel and are able to obtain it. Criteria to receive state-provided counsel maximizes access and the process to obtain it is timely and simple.</t>
  </si>
  <si>
    <t xml:space="preserve">0=Regulations permitting the use of regulatory sandboxes do not exist.
0.5=Regulations permitting the use of regulatory sandboxes exist, but they are not clear or the innovative solutions in LIA that the sandbox allows are not monitored and documented to guarantee these solutions expand access to justice. 
1=Regulations permitting the use of regulatory sandboxes exist, are clear, and the innovative solutions in LIA that the sandbox allows are  monitored and documented to guarantee these solutions expand access to justice. </t>
  </si>
  <si>
    <t>b. Laws and regulations protecting people living in vulnerability from discrimination are effectively enforced</t>
  </si>
  <si>
    <t>b. The laws and regulations protecting people living in vulnerability  from violence are effectively enforced</t>
  </si>
  <si>
    <t>b. The laws and regulations ensuring that people living in vulnerability have full equality before the law are effectively enforced</t>
  </si>
  <si>
    <t>e. People have access to accessible and quality counsel in criminal family matters</t>
  </si>
  <si>
    <t>c. Status of nonlawyers as entities legally allowed to provide legal advice</t>
  </si>
  <si>
    <t>b. Allowance for the digitalization of government services</t>
  </si>
  <si>
    <t>b. The laws and regulations governing individual and organizational data privacy and security are effectively enforced</t>
  </si>
  <si>
    <t>0=The preceding law/factor does not exist OR the laws and regulations protecting people living in vulnerability from discrimination are not effectively enforced.
0.5=Laws and regulations protecting people living in vulnerability from discrimination are effectively enforced in some cases but not all. The mechanisms for monitoring the enforcement of protections against discrimination are not transparent and clear.
1=Laws and regulations protecting people living in vulnerability from discrimination are effectively enforced in most or all cases. The mechanisms for monitoring the enforcement of protections against discrimination are transparent and clear.</t>
  </si>
  <si>
    <t>c. People have access to accessible and quality counsel in civil family matters</t>
  </si>
  <si>
    <t>0=Laws and regulations governing who can provide legal advice in the context of family law do not exist, OR overly restrict the market.
0.5=Existing laws and regulations governing nonlawyer practice of law in the context of family law exist, but are not clearly defined or do not specify sufficient guidelines or mechanisms to guarantee enforcement.
1=Existing laws and regulations governing nonlawyer practice of law in the context of family law exist and are clearly defined (e.g., there are credentialization or certification protocols for non-lawyer legal advisors), with sufficient guidelines and mechanisms to guarantee enforcement.</t>
  </si>
  <si>
    <t xml:space="preserve">0=Laws and regulations governing the use of ICTs in the family justice system do not exist, OR those that exist limit innovation and partnerships that may facilitate the use of ICTs to expand access to justice. As a result, the use of ICTs in family justice faces systemic barriers.
0.5=Laws and regulations governing the use of ICTs in the family justice system are not sufficiently clear or the ICT innovations these regulations allow are not monitored and documented to guarantee these innovations expand access to justice. 
1=Laws and regulations governing the use of ICTs in the family justice system are clear and the ICT innovations these regulations allow are  monitored and documented to guarantee these innovations expand access to justice. </t>
  </si>
  <si>
    <t>c. Existence of measures in the organization's LIA services to improve its financial accessibility</t>
  </si>
  <si>
    <t>d. Existence of measures in the organization's LIA services to improve its geographical accessibility</t>
  </si>
  <si>
    <t>e. Existence of measures in the organization's LIA services to facilitate access by people with disabilities</t>
  </si>
  <si>
    <t>f. Existence of measures in the organization's LIA services to facilitate access by people from linguistic minorities</t>
  </si>
  <si>
    <t>g. Existence of measures in the organization's LIA services to facilitate access by people with low legal capability</t>
  </si>
  <si>
    <t>h. Existence of measures in the organization's LIA services to facilitate access by the people identified as most vulnerable by the legal needs assessment (in Pillar 1)</t>
  </si>
  <si>
    <t>i. Existence of measures in the organization's LIA services to help people access them in time to prevent their problems from escalating</t>
  </si>
  <si>
    <t>j. Existence of measures in the LIA services provided by the organization to adapt LIA to different family legal problems and contexts</t>
  </si>
  <si>
    <t>k. Existence of measures in the LIA services provided by the organization to prevent violent practices and revictimization by justice system operators</t>
  </si>
  <si>
    <t>l. Existence of measures in the LIA services provided by the organization to prevent discriminatory practices by justice system operators</t>
  </si>
  <si>
    <t>m. Existence of clear referral pathways to connect the population served with additional services or specialized support</t>
  </si>
  <si>
    <t>n. Existence of partnerships between the implementing organization and other organizations to provide the LIA services in question or to receive people in need of LIA as referrals from other social services</t>
  </si>
  <si>
    <t>b. Existence of measures to improve access to the ICT-based service by people with low digital capability</t>
  </si>
  <si>
    <t>0=The organization does not have human resources protocols that enable compliance with organizational plans for staffing and recruitment, professional development, and flexible talent management, such as flexible job descriptions.
0.5=The organization has human resources protocols that enable compliance with organizational plans for staffing and recruitment, professional development, and flexible talent management, such as flexible job descriptions, but these protocols are not effectively implemented.
1=The organization has human resources protocols that enable compliance with organizational plans for staffing and recruitment, professional development, and flexible talent management, such as flexible job descriptions, and these protocols are effectively implemented.</t>
  </si>
  <si>
    <t>c. The organization's monitoring, evaluation, and learning protocol is clearly linked to the assessment of people's LIA needs</t>
  </si>
  <si>
    <t>b. Existence of measures in the local justice providers' LIA services to improve its financial accessibility</t>
  </si>
  <si>
    <t>c. Existence of measures in the local justice providers' LIA services to improve their geographical accessibility</t>
  </si>
  <si>
    <t>d. Existence of measures in the local justice providers' LIA services to facilitate access for people identified as the most vulnerable by the legal needs assessment (in Pillar 2)</t>
  </si>
  <si>
    <t>e. Existence of measures in the local justice providers' LIA services to facilitate access by people with disabilities</t>
  </si>
  <si>
    <t>f. Existence of measures in the local justice providers' LIA services to facilitate access by people from linguistic minorities</t>
  </si>
  <si>
    <t>g. Existence of measures in the local justice providers' LIA services to facilitate access by people with low legal capability</t>
  </si>
  <si>
    <t>h. Existence of measures in the local justice providers' LIA services to help people access them in time to prevent their problems from escalating</t>
  </si>
  <si>
    <t>i. Existence of measures in the LIA services provided by the local justice providers to adapt LIA to different family legal problems and contexts</t>
  </si>
  <si>
    <t>j. Existence of measures in the LIA services provided by the local justice providers to prevent violent practices and revictimization by justice system operators</t>
  </si>
  <si>
    <t>k. Existence of clear referral pathways to connect people using the justice service with additional services or specialized support</t>
  </si>
  <si>
    <t>l. Existence of partnerships between relevant organizations to provide the LIA services in question or receive people who are seeking them</t>
  </si>
  <si>
    <t>c. Available internet connections provide adequate bandwidth across the jurisdiction</t>
  </si>
  <si>
    <t>d. Available internet connections provide adequate bandwidth for local justice providers</t>
  </si>
  <si>
    <t>g. Available mobile phone networks provide adequate coverage across the jurisdiction</t>
  </si>
  <si>
    <t>h. Available mobile phone networks provide adequate coverage for local justice providers</t>
  </si>
  <si>
    <t>b. Consideration of digitalization of LIA services</t>
  </si>
  <si>
    <t>NOTE: The specific groups of people living in vulnerability to which the following sections make reference are those identified in the legal needs assessment relevant for Dimension 1.1 and should also include those explicitly listed in indicator 1.1.iii.a. (women, people in poverty, children and adolescents, older adults, ethnic and racialized minorities, people with a non-traditional partnership status, and other groups living in vulnerability particular to the context).</t>
  </si>
  <si>
    <t>0=There are no educational, training, or research programs outfitting individuals with knowledge of the legal and regulatory frameworks shaping the provision of ICT-based services.
0.5=There are some educational, training, and research programs outfitting individuals with knowledge of the legal and regulatory frameworks shaping the provision of ICT-based services, but they are inadequate or inaccessible.
1=There are educational, training, and research programs outfitting individuals with knowledge of the legal and regulatory frameworks shaping the provision of ICT-based services.</t>
  </si>
  <si>
    <t>0=The preceding law/factor does not exist, OR laws and regulations preventing violence against people living in vulnerability are not effectively enforced.
.5=The laws and regulations preventing violence against people living in vulnerability are effectively enforced in some cases but not all. The mechanisms for monitoring the enforcement of protections against violence are not transparent and clear.
1=The laws and regulations preventing violence against people living in vulnerability are effectively enforced in most or all cases. The mechanisms for monitoring the enforcement of protections against violence are transparent and clear.</t>
  </si>
  <si>
    <t>0=The preceding law/factor does not exist, OR laws and regulations ensuring that people living in vulnerability have full equality before the law are not effectively enforced.
0.5=The laws and regulations ensuring that people living in vulnerability have full equality before the law are effectively enforced in some cases but not all. The mechanisms to monitor the enforcement of protections ensuring equality before the law are not transparent and clear.
1=The laws and regulations ensuring that people living in vulnerability have full equality before the law are effectively enforced in most or all cases. The mechanisms to monitor the enforcement of protections ensuring equality before the law are transparent and clear.</t>
  </si>
  <si>
    <t>0=The preceding law/regulation does not exist, OR non-lawyers are not allowed to provide legal advice in the context of family law.
1=Non-lawyers are allowed to provide legal advice in the context of family law. The laws and regulations are publicly available and there is clear guidance on implementing the laws and regulations.</t>
  </si>
  <si>
    <t xml:space="preserve">0=The preceding law/factor does not exist, OR the digitalization of government services is not legally allowed.
0.5=Government services are allowed to be digitalized under limited circumstances. 
1=Government services are allowed to be digitalized broadly throughout government. </t>
  </si>
  <si>
    <t xml:space="preserve">0=The preceding law/factor does not exist, OR the laws and regulations protecting data privacy and security lack sanctioning or enforcement mechanisms.
0.5=The sanctioning and enforcement mechanisms for laws and regulations protecting data privacy and security lack full transparency and clarity. The laws and regulations are not easily available to the public and/or guidance on how the law should be implemented is not clear.
1=The sanctioning or enforcement mechanisms for laws and regulations governing individual and organizational data privacy and security are clear and practical. The sanctioning or enforcement mechanisms are easily available to the public and/or guidance on how the laws and regulations should be implemented is clear. </t>
  </si>
  <si>
    <t>Dimension 4.3B score</t>
  </si>
  <si>
    <t>Dimension 4.4.A score</t>
  </si>
  <si>
    <t>Dimension 4.4.B score</t>
  </si>
  <si>
    <t xml:space="preserve">0=There are no jurisdiction-wide policies and protocols to ensure compliance by justice institutions involved in delivering family justice.
0.5=There may be some jurisdiction-wide policies and protocols to ensure compliance by justice institutions involved in delivering family justice, but they are not implemented.
1=There are jurisdiction-wide policies and protocols to ensure compliance by justice institutions involved in delivering family justice and they are implemented. </t>
  </si>
  <si>
    <t>Dimension 4.5 score</t>
  </si>
  <si>
    <t>Dimension 4.6 score</t>
  </si>
  <si>
    <t>Dimension 4.7 score</t>
  </si>
  <si>
    <t>Dimension 4.1 score</t>
  </si>
  <si>
    <t>Dimension 4.2 score</t>
  </si>
  <si>
    <t>Dimension 4.3A score</t>
  </si>
  <si>
    <t>0=There is no government-wide digitalization strategy, OR the government-wide digitalization strategy does not include consideration of justice services beyond courts, such as LIA services.
1=The government-wide digitalization strategy does include consideration justice services beyond courts, such as LIA services.</t>
  </si>
  <si>
    <t>0=Stable mobile phone networks are unavailable, OR available mobile phone networks do not provide adequate bandwidth for local justice providers.
1=Available mobile phone networks provide adequate bandwidth for local justice providers.</t>
  </si>
  <si>
    <t>0=Stable mobile phone networks are unavailable, OR across the jurisdiction, available mobile phone networks do not provide adequate bandwidth.
1=Across the jurisdiction, available mobile phone networks provide adequate bandwidth.</t>
  </si>
  <si>
    <t>0=Stable internet connections are unavailable, OR available internet connections do not provide adequate bandwidth for local justice providers.
1=Available internet connections provide adequate bandwidth for local justice providers.</t>
  </si>
  <si>
    <t>0=Stable internet connections are unavailable, OR available internet connections do not provide adequate bandwidth.
1=Across the jurisdiction, available internet connections provide adequate bandwidth.</t>
  </si>
  <si>
    <t xml:space="preserve">0=Local justice providers do not have experience providing LIA services, OR the local justice providers have no measures in place to improve access to the ICT-based service by people with low digital capability, including user manuals or in-person assistance.
0.5=Local justice providers have measures in place to improve access to the ICT-based service by people with low digital capability, including user manuals or in-person assistance, but such measures are not consistently utilized. 
1=Local justice providers have measures in place to improve access to the ICT-based service by people with low digital capability, including user manuals or in-person assistance, and such measures are consistently utilized. </t>
  </si>
  <si>
    <t xml:space="preserve">0=Local justice providers do not have experience providing LIA services, OR the local justice providers have not established partnerships to provide LIA services and/or receive people who are seeking them.
0.5=Local justice providers have established partnerships to provide LIA services and/or receive people who are seeking them, but  such channels are not consistently utilized. 
1=Local justice providers have established partnerships to provide LIA services and/or receive people who are seeking them, and such channels are consistently utilized. </t>
  </si>
  <si>
    <t xml:space="preserve">0=Local justice providers do not have experience providing LIA services, OR the local justice providers do not have a clear referral system in place to address specific needs of those using the justice service through a holistic approach.
0.5=Local justice providers have a clear referral system in place to address specific needs of those using the justice service through a holistic approach but such systems are not consistently utilized.
1=Local justice providers have a clear referral system in place to address specific needs of those using the justice service through a holistic approach and such systems are consistently utilized. </t>
  </si>
  <si>
    <t>0=Local justice providers do not have experience providing LIA services, OR the local justice providers have no measures in place to prevent violent practices and revictimization by justice system operators.
0.5=Local justice providers have measures in place to prevent violent practices and revictimization by justice system operators, but such measures are not consistently utilized. 
1=Local justice providers have measures in place to prevent violent practices and revictimization by justice system operators, and such measures are consistently utilized.</t>
  </si>
  <si>
    <t>0=Local justice providers do not have experience providing LIA services, OR the local justice providers do not have measures in place to facilitate access for people with low legal capability, including the incorporation of didactic material on the rights of individuals and the legal dimension of family problems.
0.5=Local justice providers have measures in place to facilitate access for people with low legal capability, including the incorporation of didactic material on the rights of individuals and the legal dimension of family problems, but such measures are not consistently utilized.
1=Local justice providers have measures in place to facilitate access for people with low legal capability, including the incorporation of didactic material on the rights of individuals and the legal dimension of family problems, and such measures are consistently utilized.</t>
  </si>
  <si>
    <t>0=Local justice providers do not have experience providing LIA services, OR the local justice providers do not have measures in place to facilitate access for people from linguistic minorities, including translation into other languages or the hiring of interpreters.
0.5=Local justice providers have measures in place to facilitate access for people from linguistic minorities, including translation into other languages and accessibility adjustments for people with disabilities, but such measures are not consistently utilized.
1=Local justice providers have measures in place to facilitate access for people from linguistic minorities, including translation into other languages or the hiring of interpreters, and such measures are consistently utilized.</t>
  </si>
  <si>
    <t>0=Local justice providers do not have experience providing LIA services, OR the local justice providers do not have measures in place to facilitate access for people with disabilities, such as physical modifications to the organization's facilities or the hiring of sign language interpreters.
0.5=Local justice providers have measures in place to facilitate access for people with disabilities, such as physical modifications to the organization's facilities or the hiring of sign language interpreters, but such measures are not consistently utilized.
1=Local justice providers have measures in place to facilitate access for people with disabilities, such as physical modifications to the organization's facilities or the hiring of sign language interpreters, and such measures are consistently utilized.</t>
  </si>
  <si>
    <t>0=Local justice providers do not have experience providing LIA services, OR the local justice providers have no measures in place to facilitate access for the people identified as most vulnerable by the legal needs assessment.
0.5=Local justice providers have measures in place to facilitate access for the people identified as most vulnerable by the legal needs assessment, but such measures are not consistently utilized. 
1=Local justice providers have measures in place to facilitate  access by the people identified as most vulnerable by the legal needs assessment, and such measures are consistently utilized.</t>
  </si>
  <si>
    <t>0=Local justice providers do not have experience providing LIA services, OR the local justice providers have no measures in place to improve their geographical accessibility, including making the service free or having a mechanism to facilitate access by people who live far from the service.
0.5=Local justice providers have measures in place to improve their geographical accessibility, such as having a mechanism to facilitate access by people who live far from the service, but such measures are not consistently utilized. 
1=Local justice providers have measures in place to improve their geographical accessibility, such as having a mechanism to facilitate access by people who live far from the service, and such measures are consistently utilized.</t>
  </si>
  <si>
    <t>0=Local justice providers do not have experience providing LIA services, OR the local justice providers have no measures in place to improve their financial accessibility, including making the service free or having a mechanism to facilitate access by people who live far from the service.
0.5=Local justice providers have measures in place to improve their financial accessibility, including making the service free, but such measures are not consistently utilized. 
1=Local justice providers have measures in place to improve their financial accessibility, including making the service free, and such measures are consistently utilized.</t>
  </si>
  <si>
    <t>ii. People know how to interact through digital technologies and engage with ICT-based services</t>
  </si>
  <si>
    <t xml:space="preserve">0=Local justice providers do not have experience providing LIA services, OR the local justice providers have no measures in place to improve the timeliness of the service provided, such as proactively informing people about the service in situations where they may need it.
0.5=Local justice providers have measures in place to improve the timeliness of the service provided, such as proactively informing people about the service in situations where they may need it, but such measures are not consistently utilized. 
1=Local justice providers have measures in place to improve the timeliness of the service provided, such as proactively informing people about the service in situations where they may need it, and such measures are consistently utilized. </t>
  </si>
  <si>
    <t>0=Local justice providers do not have experience providing LIA services, OR the local justice providers have no measures in place to strengthen the responsiveness of the LIA services provided to the seriousness of the legal problem, the specific type of problem, and individual contexts.
0.5=Local justice providers have measures in place to strengthen the responsiveness of the LIA services provided to the seriousness of the legal problem, the specific type of problem, and individual contexts, but such measures are not consistently utilized. 
1=Local justice providers have measures in place to strengthen the responsiveness of the LIA services provided to the seriousness of the legal problem, the specific type of problem, and individual contexts, and such measures are consistently utilized.</t>
  </si>
  <si>
    <t xml:space="preserve">0=There are no jurisdiction-wide policies and protocols to ensure compliance with the relevant laws and regulations shaping the family justice system.
0.5=There may be some jurisdiction-wide policies and protocols to ensure compliance with the relevant laws and regulations shaping the family justice system, but they are not implemented.
1=There are jurisdiction-wide policies and protocols to ensure compliance with the relevant laws and regulations shaping the family justice system and they are implemented. </t>
  </si>
  <si>
    <t xml:space="preserve">0=There are no jurisdiction-wide policies and protocols to incentivize the use of performance-based budgeting in publicly funded projects.
0.5=There may be some jurisdiction-wide policies and protocols to incentivize the use of performance-based budgeting in publicly funded projects, but they are not implemented.
1=There are jurisdiction-wide policies and protocols to incentivize the use of performance-based budgeting in publicly funded projects and they are implemented. </t>
  </si>
  <si>
    <t xml:space="preserve">0=There are no jurisdiction-wide policies and protocols to incentivize the use of performance-based management in publicly funded projects.
0.5=There may be some jurisdiction-wide policies and protocols to incentivize the use of performance-based management in publicly funded projects, but they are not implemented.
1=There are jurisdiction-wide policies and protocols to incentivize the use of performance-based management in publicly funded projects and they are implemented. </t>
  </si>
  <si>
    <t>0=Jurisdiction-wide leadership do not emphasize research or innovation.
0.5=Jurisdiction-wide leadership may inconsistently emphasize research and innovation, but there is a lack of commitment.
1=Jurisdiction-wide leadership systematically emphasize research and innovation via programmatic planning.</t>
  </si>
  <si>
    <t>0=There is no open government policy, and civil society actors are not engaged in co-creating justice innovation.
0.5=While there may be an open government policy, it is inconsistently applied resulting in a lack of civil society participation.
1=There is a open government policy that successfully facilitates the participation of civil society in justice innovation.</t>
  </si>
  <si>
    <t>0=Stakeholders such as bar associations, law firms, or other organizations have not shown their support to innovation in the delivery of LIA through pro bono program initiatives.
0.5=Stakeholders such as bar associations, law firms, or other organizations have shown their support to innovation in the delivery of LIA through pro bono program initiatives, but these programs have had limited impact in improving people's access to justice.
1=Stakeholders such as bar associations, law firms, or other organizations often show their support to innovation in the delivery of LIA through pro bono program initiatives, and these programs have had considerable impact in improving people's access to justice.</t>
  </si>
  <si>
    <t>0=Stakeholders such as universities, legal aid boards, or other organizations have not shown their support to innovation in the delivery of LIA through legal clinic initiatives.
0.5=Stakeholders such as universities, legal aid boards, or other organizations have shown their support to innovation in the delivery of LIA through legal clinic initiatives, but these programs have had limited impact in improving people's access to justice.
1=Stakeholders such as bar universities, legal aid boards, or other organizations often show their support to innovation in the delivery of LIA through legal clinic initiatives, and these programs have had considerable impact in improving people's access to justice.</t>
  </si>
  <si>
    <t>0=The organization has no experience providing ICT-based LIA services, OR The organization has no measures in place to improve access to the ICT-based service by people with low digital capability, including user manuals or in-person assistance.
0.5=The organization has measures in place to improve access to the ICT-based service by people with low digital capability, including user manuals or in-person assistance, but the measures are not consistently utilized.
1=The organization has at least one measure in place to improve access to the ICT-based service by people with low digital capability, including user manuals or in-person assistance, an there is strong institutional uptake of the measures.</t>
  </si>
  <si>
    <t>0=The organization does not have experience providing LIA services, OR the organization has not established any partnerships to provide the LIA services in question or to receive people in need of LIA from other social services.
0.5=The organization has established partnerships to provide the LIA services in question or to receive people in need of LIA from other social services, but partnership channels are not consistently utilized.
1=The organization has established at least one partnership  to provide the LIA services in question or to receive people in need of LIA from other social services, and such partnership channels are consistently utilized.</t>
  </si>
  <si>
    <t>0=The organization does not have experience providing LIA services, OR the organization does not have a clear referral system in place to connect the population served with additional services or specialized support.
0.5=The organization has a clear referral system in place to connect the population served with additional services or specialized support, but such measures are not consistently utilized. 
1=The organization has a clear referral system in place to connect people served with additional services or specialized support, and such measures are consistently utilized.</t>
  </si>
  <si>
    <t>0=The organization does not have experience providing LIA services, OR the organization has no measures in place to prevent discriminatory practices by justice system operators.
0.5=The organization has measures in place to prevent discriminatory practices by justice system operators, but such measures are not consistently utilized. 
1=The organization has at least one measure in place to prevent discriminatory practices by justice system operators, and such measures are consistently utilized.</t>
  </si>
  <si>
    <t>0=The organization does not have experience providing LIA services, OR the organization has no measures in place to prevent violent practices and revictimization by justice system operators.
0.5=The organization has measures in place to prevent violent practices and revictimization by justice system operators, but such measures are not consistently utilized. 
1=The organization has at least one measure in place to prevent violent practices and revictimization by justice system operators, and such measures are consistently utilized.</t>
  </si>
  <si>
    <t>0=The organization does not have experience providing LIA services, OR the organization has no measures in place to strengthen the responsiveness of the LIA services provided to the seriousness of the legal problem, the specific type of problem, and individual contexts.
0.5=The organization has measures in place to strengthen the responsiveness of the LIA services provided to the seriousness of the legal problem, the specific type of problem, and individual contexts, but such measures are not consistently utilized. 
1=The organization has at least one measure in place to strengthen the responsiveness of the LIA services provided to the seriousness of the legal problem, the specific type of problem, and individual contexts, and such measures are consistently utilized.</t>
  </si>
  <si>
    <t>0=The organization does not have experience providing LIA services, OR the organization has no measures in place to improve the timeliness of the service provided, such as proactively informing people about the service in situations where they may need it.
0.5=The organization has measures in place to improve the timeliness of the service provided, such as proactively informing people about the service in situations where they may need it, but such measures are not consistently utilized. 
1=The organization has at least one measure in place to improve the timeliness of the service provided, such as proactively informing people about the service in situations where they may need it, and such measures are consistently utilized.</t>
  </si>
  <si>
    <t>0=The organization does not have experience providing LIA services, OR the organization has no measures in place to facilitate access for the people identified as most vulnerable by the legal needs assessment.
0.5=The organization has measures in place to facilitate access for the people identified as most vulnerable by the legal needs assessment, but such measures are not consistently utilized. 
1=The organization has at least one measure in place to facilitate  access by the people identified as most vulnerable by the legal needs assessment, and such measures are consistently utilized.</t>
  </si>
  <si>
    <t>0=The organization does not have experience providing LIA services, OR the organization does not have measures in place to facilitate access for people with low legal capability, including the incorporation of didactic material on the rights of individuals and the legal dimension of family problems.
0.5=The organization has measures in place to facilitate access for people with low legal capability, including the incorporation of didactic material on the rights of individuals and the legal dimension of family problems, but such measures are not consistently utilized.
1=The organization has measures in place to facilitate access for people with low legal capability, including the incorporation of didactic material on the rights of individuals and the legal dimension of family problems, and such measures are consistently utilized.</t>
  </si>
  <si>
    <t>0=The organization does not have experience providing LIA services, OR the organization does not have measures in place to facilitate access for people from linguistic minorities, including translation into other languages or the hiring of interpreters.
0.5=The organization has measures in place to facilitate access for people from linguistic minorities, including translation into other languages and accessibility adjustments for people with disabilities, but such measures are not consistently utilized.
1=The organization has measures in place to facilitate access for people from linguistic minorities, including translation into other languages or the hiring of interpreters, and such measures are consistently utilized.</t>
  </si>
  <si>
    <t>0=The organization does not have experience providing LIA services, OR the organization does not have measures in place to facilitate access for people with disabilities, such as physical modifications to the organization's facilities or the hiring of sign language interpreters.
0.5=The organization has measures in place to facilitate access for people with disabilities, such as physical modifications to the organization's facilities or the hiring of sign language interpreters, but such measures are not consistently utilized.
1=The organization has measures in place to facilitate access for people with disabilities, such as physical modifications to the organization's facilities or the hiring of sign language interpreters, and such measures are consistently utilized.</t>
  </si>
  <si>
    <t>0=The organization does not have experience providing LIA services, OR the organization's LIA services have no measures in place to increase geographical accessibility, including having a mechanism to facilitate access by people who live far from the service.
0.5=The organization's LIA services have at least one measure in place to increase geographical accessibility, including having a mechanism to facilitate access by people who live far from the service, but such measures are not consistently utilized.
1=The organization's LIA services have at least one measure in place to increase geographical accessibility, including having a mechanism to facilitate access by people who live far from the service, and such measures are consistently utilized.</t>
  </si>
  <si>
    <t>0=The organization does not have experience providing LIA services, OR the organization's LIA services have no measures in place to increase financial accessibility, including making the service free to all or accepting some pro bono cases.
0.5=The organization's LIA services have measures in place to increase financial accessibility, including making the service free to all or accepting some pro bono cases, but such measures are not consistently utilized.
1=The organization's LIA services have at least one measure in place to increase financial accessibility, including making the service free to all or accepting some pro bono cases, and such measures are consistently utilized.</t>
  </si>
  <si>
    <t>0=There is no organizational protocol for monitoring, evaluation, and learning from projects, OR the organization's monitoring, evaluation, and learning protocol is not clearly linked to the assessment of people's LIA needs.
1=The organization's monitoring, evaluation, and learning protocol is clearly linked to the assessment of people's LIA needs.</t>
  </si>
  <si>
    <t>NOTE: The information about the prevalence of legal problems among the target population (Indicator 1.1.i.a) is relevant to a better understanding of the potential demand for legal information and advice (LIA) services and is meant to be used for adapting the assessment of the legal framework in Pillar 2 (Sub-dimension 2.1.1). This indicator measures the magnitude of people's need and does not contribute to the score.</t>
  </si>
  <si>
    <t xml:space="preserve">NOTE: Revictimization, as it appears in this interface, refers to a situation in which an individual who has previously experienced a crime is subjected to the same or a similar type of crime again (de la Garza 2020, Gopalan 2022, Weisel 2005). The perpetrator does not need to be the same for it to be considered revictimization. For example, an individual who has experienced domestic violence may be revictimized by the authority to whom they report the crime. This is especially likely in institutional environments that lack appropriate protocols for handling victims with dignity and providing a sensitive and adequate response. </t>
  </si>
  <si>
    <t xml:space="preserve"> NOTE: Information in sub-dimensions 1.1.iii and 1.1.iv, about existing groups in the target population that disproportionately face legal problems and barriers to accessing justice services, is relevant for identifying the context-specific groups in vulnerability whose protection in the legal framework will be evaluated in Pillar 2 (Sub-Dimensions 2.1.ii-iv). These indicators measure the magnitude of people's need and do not contribute to the score.  This information can be used to identify gaps in access to LIA services to the detriment of people living in vulnerability. To calculate these gaps, it is sufficient to subtract the value of the specific indicators for people living in vulnerable situations from the 
corresponding indicator calculated for the general population in general in Sub-Dimensions 1.1.i and 1.1.ii.</t>
  </si>
  <si>
    <t>NOTE: The specific groups of people living in vulnerability to which this section makes reference are those identified in the legal needs assessment relevant for Dimension 1.1 and should also include those explicitly listed in indicator 1.1.iii.a. (women, people in poverty, children and adolescents, older adults, ethnic and racialized minorities, people with a non-traditional partnership status, and other groups living in vulnerability particular to the context). To calculate the gaps in access to ICT-based services, it is sufficient to subtract the value of the specific indicators for people living in vulnerable situations from the corresponding indicator calculated for the general population in general in Sub-Dimensions 1.2.i.</t>
  </si>
  <si>
    <t>0=The organization does not have a clear protocol that defines rules for performance-based professional development and advancement within the organization's structure.
0.5=The organization has a clear protocol that defines rules for performance-based professional development and advancement within the organization's structure, but it is not effectively implemented.
1=The organization has a clear protocol that defines rules for performance-based professional development and advancement within the organization's structure.</t>
  </si>
  <si>
    <t>0=The organization does not have a strategy to scale up LIA services or partner with external LIA service providers.
0.5=The organization has a strategy to scale up LIA services or partner with external LIA service providers, but no steps have been taken to implement such strategy.
1-The organization has a strategy to scale up LIA services or partner with external LIA service providers, and it has allocated staff and resources to implement such strategy.</t>
  </si>
  <si>
    <t>0=Laws and regulations defining LIA services do not exist, or those that exist do not establish criteria for the quality of those services or facilitate problem resolution.
0.5=Existing laws and regulations defining LIA services exist, but do not establish clear and complete criteria for the quality of those services and/or facilitate problem resolution.
1=Existing laws and regulations defining LIA services exist, and establish clear and complete criteria for the quality of those services and facilitate problem resolution.</t>
  </si>
  <si>
    <t>0=Laws and regulations governing the practice of law by lawyers do not exist.
0.5=Existing laws and regulations governing the practice of law by lawyers exist, but are not clearly defined or do not specify sufficiently guidelines or mechanisms to guarantee enforcement.
1=Existing laws and regulations governing the practice of law by lawyers exist and are clearly defined, with sufficient guidelines and mechanisms to guarantee enforcement.</t>
  </si>
  <si>
    <t>0 to 1=Proportion of people in a marriage or other form of union who have access to legal proof of such union, out of people in any form of union in the target population.</t>
  </si>
  <si>
    <t>b. Proportion of target population with legal proof of union (certificate of marriage, domestic partnership, or equivalent)</t>
  </si>
  <si>
    <t>c. Proportion of target population with legal proof of residence</t>
  </si>
  <si>
    <t>d. Proportion of target population with legal proof of employment</t>
  </si>
  <si>
    <r>
      <t>Note:</t>
    </r>
    <r>
      <rPr>
        <sz val="12"/>
        <color theme="1"/>
        <rFont val="Lato Regular"/>
      </rPr>
      <t xml:space="preserve"> the cells in Column C are coded to automatically calculate the user's score by dimension, pillar, and for the overall Tool.
The scores will automatically update as the user inputs the indicator-level scores. </t>
    </r>
    <r>
      <rPr>
        <b/>
        <u/>
        <sz val="12"/>
        <color theme="1"/>
        <rFont val="Lato Regular"/>
      </rPr>
      <t>Do not edit this sheet directly.</t>
    </r>
  </si>
  <si>
    <r>
      <t xml:space="preserve">There are some key terms leveraged throughout this Indicator Interface that are defined within the sheets for a specific pillar, or in the Conceptual Framework. For the ease of the user, those terms are also defined here:
</t>
    </r>
    <r>
      <rPr>
        <b/>
        <sz val="12"/>
        <color theme="1"/>
        <rFont val="Lato"/>
        <family val="2"/>
      </rPr>
      <t xml:space="preserve">
People-Centered Justice (PCJ):</t>
    </r>
    <r>
      <rPr>
        <sz val="12"/>
        <color theme="1"/>
        <rFont val="Lato"/>
        <family val="2"/>
      </rPr>
      <t xml:space="preserve"> People-centered justice (PCJ) seeks to close the justice gap by ensuring that justice services are tailored to the wants, needs, and capabilities of justice seekers rather than considering primarily the institutional needs of conventional justice providers. At the same time, PCJ is consistent with and helps advance crucial long-standing goals of the justice systems—protection of rights, accessible and effective justice, public safety, and accountability. For more information on people-centered justice, please see page 9 of the Conceptual Framework. 
</t>
    </r>
    <r>
      <rPr>
        <b/>
        <sz val="12"/>
        <color theme="1"/>
        <rFont val="Lato"/>
        <family val="2"/>
      </rPr>
      <t xml:space="preserve">
Target Population:</t>
    </r>
    <r>
      <rPr>
        <sz val="12"/>
        <color theme="1"/>
        <rFont val="Lato"/>
        <family val="2"/>
      </rPr>
      <t xml:space="preserve"> The target population refers to those facing barriers to justice. The target population consists of those individuals that the implementing and enabling organizations are aiming to serve by deploying the justice technology. 
</t>
    </r>
    <r>
      <rPr>
        <b/>
        <sz val="12"/>
        <color theme="1"/>
        <rFont val="Lato"/>
        <family val="2"/>
      </rPr>
      <t xml:space="preserve">
User of the Tool ("the user"): </t>
    </r>
    <r>
      <rPr>
        <sz val="12"/>
        <color theme="1"/>
        <rFont val="Lato"/>
        <family val="2"/>
      </rPr>
      <t xml:space="preserve">There are two kinds of users being considered in this document: implementing organizations, hereafter “implementers”, and enabling organizations (“enablers”) that help coordinate and institutionalize local solutions and improve the conditions for justice digitalization. Implementers are organizations directly responsible for designing and realizing justice technologies. Enablers are organizations or groups of organizations that may impact the broader institutional and political environment supporting justice technology innovation and allowing the successful design and implementation of justice technology solutions.
</t>
    </r>
    <r>
      <rPr>
        <b/>
        <sz val="12"/>
        <color theme="1"/>
        <rFont val="Lato"/>
        <family val="2"/>
      </rPr>
      <t>Legal Information and Advice (LIA):</t>
    </r>
    <r>
      <rPr>
        <sz val="12"/>
        <color theme="1"/>
        <rFont val="Lato"/>
        <family val="2"/>
      </rPr>
      <t xml:space="preserve"> Legal or justice information involves the direct communication or provision of targeted materials tailored to people’s specific legal problems and circumstances, with the goal of supporting people in resolving those issues. This may include sharing both general and specific insights about the nature of legal problems and potential paths people can take to address these problems, be it independently, within the justice system broadly defined—including through formal legal procedures, with the assistance of conventional justice actors such as courts and police as well as through informal, alternative, or community justice, or by utilizing other social or human services. It may also encompass general knowledge about laws and procedures that equips individuals to navigate the legal system without directing their specific decisions (Greacen 2022). All in all, the facts and explanations provided are designed to enhance people’s understanding of potential justice journeys and empower them to make informed choices as they try to solve their legal problems. Information may include practical approaches, or referrals or contact details for other entities that can offer assistance in addressing legal problems. While justice support information can be integrated into advice and assistance, it is distinct in that it does not offer specific recommendations, directives, or guidance on how individuals should handle their legal needs.
Meanwhile, assistance and advice involve providing people with tailored guidance to help them address their legal problems. This support may target immediate needs as individuals navigate the justice system or may extend throughout the whole resolution process. Examples of such assistance include offering strategic advice on negotiation or communication techniques, aiding in drafting agreements, correspondence, or legal documents, and, where necessary, advocating on behalf of the individual. Additionally, it may include guiding people through evidence collection, alternative dispute resolution methods, or formal legal proceedings, potentially establishing a formal legal representation relationship. Legal advice “involves the application of knowledge about laws, legal principles, or legal processes to specific facts or circumstances; creating an analysis of the situation (a diagnosis of its legal aspects); and suggestions about courses of action” (Sandefur 2020, 286). It plays a crucial role in navigating fragmented justice systems or those with inadequate referral pathways, The distinction between assistance and advice becomes significant where restrictions on unauthorized legal practice set clear boundaries for the type of guidance non-lawyers intermediaries can provide (Greacen 2022). Ultimately, the focus remains on ensuring individuals receive the necessary assistance and advice, regardless of which trusted intermediaries deliver the guidance and support. LIA functions are an essential resource for problem-solving and empowerment, enabling individuals to identify and navigate their legal problems with greater confidence and agency.</t>
    </r>
  </si>
  <si>
    <r>
      <t xml:space="preserve">This Indicator Interface is part of the </t>
    </r>
    <r>
      <rPr>
        <i/>
        <sz val="12"/>
        <color rgb="FF000000"/>
        <rFont val="Lato"/>
        <family val="2"/>
      </rPr>
      <t>Assessment Tool for ICT-Driven Reforms in Family Justice</t>
    </r>
    <r>
      <rPr>
        <sz val="12"/>
        <color rgb="FF000000"/>
        <rFont val="Lato"/>
        <family val="2"/>
      </rPr>
      <t>, developed by the World Justice Project (WJP) with the support of the World Bank Legal Vice-Presidency and the Korea-World Bank Partnership Facility. This Indicator Interface presents all of the Assessment Tool's indicators, organized by pillar, dimension, and sub-dimension. Each indicator is complemented by scoring guidelines, suggested sources of information, notes on the adaptability to other types of justice services and justice problems, and notes on whether the indicator can make or break a user's opportunity for implementing a justice technology.
This Indicator Interface is complemented by the Guidelines for Selecting ICT-Driven LIA Solutions for Family Justice, included in the Conceptual and Evaluation Framework. These Guidelines facilitate the user's interpretation of their scores and the implications for their selection and implementation of one (or multiple) options from the Menu of Justice Technologies.</t>
    </r>
  </si>
  <si>
    <r>
      <t xml:space="preserve">The Assessment Tool for ICT-Driven Reforms in Family Justice (Version 1.0) has been produced by the World Justice Project (WJP) in partnership with the World Bank Legal Vice-Presidency and the Korea-World Bank Partnership Facility. The Tool is intended to evaluate the environmental and institutional factors that may preclude the successful and sustainable implementation of justice technologies, as well as the priority areas of reform that may improve the enabling environment for people-centered justice technology. 
In an effort to ensure that the Tool is adequately focused and actionable, it has been developed through a multi-stage, iterative process that included extensive review by expert consultants. Now, this Version 1.0 is being published as a living document with the goal of generating discussion and gathering feedback. We are actively seeking constructive input on the Tool, including comments on its design, functionality, clarity, and usability. Feedback can be provided in one of two ways:
-Feedback Form: Individuals can provide feedback through this form: </t>
    </r>
    <r>
      <rPr>
        <sz val="12"/>
        <color rgb="FF482D8B"/>
        <rFont val="Lato"/>
        <family val="2"/>
      </rPr>
      <t>https://forms.gle/PwREGFUzdwKDUqtN7</t>
    </r>
    <r>
      <rPr>
        <sz val="12"/>
        <color theme="1"/>
        <rFont val="Lato"/>
        <family val="2"/>
      </rPr>
      <t xml:space="preserve">. Respondents indicate if they are open to further correspondence.
-Email: Written feedback can be provided by emailing Daniela Barba, Director, Access to Justice Research (dbarba@worldjusticeproject.org).
For further information about the feedback process, kindly refer to the feedback form linked above. Following the conclusion of the feedback period, the researchers will review and synthesize all feedback received and update the product. In line with the feedback process described here, the Tool is subject to further review and revision. </t>
    </r>
  </si>
  <si>
    <t xml:space="preserve">
The four pillar-specific tabs are structured the same way, containing the following columns:
Column I: Dimension 
Column II: Sub-Dimension
Column III: Indicator
Column IV: Scoring System - all indicators are designed to range from 0 to 1; however, some are continuous indicators and others are discrete. This column details how each indicator is meant to be scored.
Column V: Score - informed by the scoring system in Column F, this column is where the user of the tool will record the score for each indicators. These cells are then summed to produce the dimension and pillar-levels scores.
Column VI: Source - users of the tool can assess their performance on each indicator based on various types of information, as noted here.
Column VII: Adaptable (legal problems) - while this iteration of the Tool is oriented towards the use of justice technology in the delivery of family LIA, it is designed to be adaptable. This column notes if the indicators can be adapted to other types of justiciable problems beyond those related to family matters.
Column VIII: Adaptable (justice services) - building off of Column H, this column notes if the indicators can be adapted to justice services other than LIA.
Column IX: Make or Break for the use of justice technology - there are a few indicators for which a low score eliminates the possibility of pursuing a justice technology without first implementing reforms. While few, these indicators should be carefully considered.
Column X: Notes - additional notes (e.g., clarifications, terminology definitions) are included for some indicators where necessary.
Column XI: Values for Non-Scored Indicators - there are some indicators that do not contribute to the score but instead assess the magnitude of people's justice needs, identify context-specific population groups in vulnerability, and the degree to which they disproportionately experience barriers. This column is where the "score" for these indicators should be recorded. For clarity, users will be directed to Column XI from Column V where applicable. This column only applies to Pillar 1: Demand &amp; Adoption. </t>
  </si>
  <si>
    <t xml:space="preserve">This tab ("Read Me") explains the function and intention of this document, and it's relationship to the overall Assessment Tool. Each of the four pillars has its own tab (Pillar 1: Demand &amp; Adoption; Pillar 2: Laws; Pillar 3: Capacity; Pillar 4: Landscape) that lays out the pillar's dimensions, sub-dimensions, and indicators. The user will indicate their score for each indicator, and the scores will be auto-tabulated at the dimension and pillar levels. The final tab, "Overall Score", provides the user with a single dashboard presenting their dimension and pillar level scores for the whole tool. 
For further detail on what each pillar, dimension, and sub-dimension consist of, refer to the Conceptual and Evaluation Framework.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</si>
</sst>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Aptos Narrow"/>
      <family val="2"/>
      <scheme val="minor"/>
    </font>
    <font>
      <b/>
      <sz val="11"/>
      <color theme="1"/>
      <name val="Aptos Narrow"/>
      <family val="2"/>
      <scheme val="minor"/>
    </font>
    <font>
      <i/>
      <sz val="11"/>
      <color theme="1"/>
      <name val="Aptos Narrow"/>
      <family val="2"/>
      <scheme val="minor"/>
    </font>
    <font>
      <u/>
      <sz val="11"/>
      <color theme="1"/>
      <name val="Aptos Narrow"/>
      <family val="2"/>
      <scheme val="minor"/>
    </font>
    <font>
      <sz val="11"/>
      <color theme="1"/>
      <name val="Aptos Narrow"/>
      <family val="2"/>
      <scheme val="minor"/>
    </font>
    <font>
      <b/>
      <sz val="14"/>
      <color theme="0"/>
      <name val="Aptos Narrow"/>
      <family val="2"/>
      <scheme val="minor"/>
    </font>
    <font>
      <b/>
      <sz val="14"/>
      <name val="Aptos Narrow"/>
      <family val="2"/>
      <scheme val="minor"/>
    </font>
    <font>
      <b/>
      <sz val="12"/>
      <color theme="1"/>
      <name val="Aptos Narrow"/>
      <family val="2"/>
      <scheme val="minor"/>
    </font>
    <font>
      <b/>
      <u/>
      <sz val="14"/>
      <color theme="0"/>
      <name val="Aptos Narrow"/>
      <family val="2"/>
      <scheme val="minor"/>
    </font>
    <font>
      <sz val="18"/>
      <color rgb="FFFF0000"/>
      <name val="Aptos Narrow"/>
      <family val="2"/>
      <scheme val="minor"/>
    </font>
    <font>
      <u/>
      <sz val="11"/>
      <color theme="10"/>
      <name val="Aptos Narrow"/>
      <family val="2"/>
      <scheme val="minor"/>
    </font>
    <font>
      <sz val="11"/>
      <color theme="1"/>
      <name val="Lato Regular"/>
    </font>
    <font>
      <sz val="16"/>
      <color theme="0"/>
      <name val="Lato Regular"/>
    </font>
    <font>
      <b/>
      <sz val="14"/>
      <color theme="0"/>
      <name val="Lato Regular"/>
    </font>
    <font>
      <sz val="18"/>
      <color theme="1"/>
      <name val="Lato Regular"/>
    </font>
    <font>
      <sz val="12"/>
      <color theme="1"/>
      <name val="Lato Regular"/>
    </font>
    <font>
      <b/>
      <sz val="20"/>
      <color theme="0"/>
      <name val="Lato Regular"/>
    </font>
    <font>
      <sz val="16"/>
      <color theme="1"/>
      <name val="Lato Regular"/>
    </font>
    <font>
      <sz val="18"/>
      <color theme="0"/>
      <name val="Lato Regular"/>
    </font>
    <font>
      <sz val="26"/>
      <color theme="1"/>
      <name val="Lato Regular"/>
    </font>
    <font>
      <sz val="11"/>
      <color theme="0"/>
      <name val="Lato Regular"/>
    </font>
    <font>
      <sz val="14"/>
      <color theme="1"/>
      <name val="Lato Regular"/>
    </font>
    <font>
      <b/>
      <sz val="12"/>
      <color rgb="FFFF6826"/>
      <name val="Lato Regular"/>
    </font>
    <font>
      <sz val="12"/>
      <color rgb="FFFF6826"/>
      <name val="Lato Regular"/>
    </font>
    <font>
      <b/>
      <sz val="14"/>
      <color rgb="FFFF6826"/>
      <name val="Lato Regular"/>
    </font>
    <font>
      <b/>
      <sz val="14"/>
      <color theme="0"/>
      <name val="Lato"/>
      <family val="2"/>
    </font>
    <font>
      <b/>
      <i/>
      <sz val="10"/>
      <color theme="1" tint="0.34998626667073579"/>
      <name val="Lato Regular"/>
    </font>
    <font>
      <b/>
      <sz val="12"/>
      <color rgb="FFBF02AF"/>
      <name val="Lato Regular"/>
    </font>
    <font>
      <b/>
      <sz val="14"/>
      <color rgb="FFBF02AF"/>
      <name val="Lato Regular"/>
    </font>
    <font>
      <sz val="12"/>
      <color rgb="FFBF02AF"/>
      <name val="Lato Regular"/>
    </font>
    <font>
      <b/>
      <sz val="13"/>
      <color theme="0"/>
      <name val="Lato Regular"/>
    </font>
    <font>
      <b/>
      <sz val="13"/>
      <color theme="0"/>
      <name val="Lato"/>
      <family val="2"/>
    </font>
    <font>
      <sz val="12"/>
      <color theme="1" tint="0.34998626667073579"/>
      <name val="Lato Regular"/>
    </font>
    <font>
      <b/>
      <sz val="14"/>
      <color rgb="FFBF02AF"/>
      <name val="Lato"/>
      <family val="2"/>
    </font>
    <font>
      <b/>
      <sz val="13"/>
      <color rgb="FFBF02AF"/>
      <name val="Lato"/>
      <family val="2"/>
    </font>
    <font>
      <b/>
      <sz val="13"/>
      <color theme="1" tint="4.9989318521683403E-2"/>
      <name val="Lato"/>
      <family val="2"/>
    </font>
    <font>
      <sz val="18"/>
      <color theme="0"/>
      <name val="Lato"/>
      <family val="2"/>
    </font>
    <font>
      <b/>
      <sz val="12"/>
      <color theme="1" tint="0.34998626667073579"/>
      <name val="Lato"/>
      <family val="2"/>
    </font>
    <font>
      <b/>
      <sz val="20"/>
      <color theme="0"/>
      <name val="Lato"/>
      <family val="2"/>
    </font>
    <font>
      <sz val="12"/>
      <color theme="1"/>
      <name val="Lato"/>
      <family val="2"/>
    </font>
    <font>
      <sz val="12"/>
      <color rgb="FF482D8B"/>
      <name val="Lato"/>
      <family val="2"/>
    </font>
    <font>
      <sz val="18"/>
      <color theme="1"/>
      <name val="Aptos Narrow"/>
      <family val="2"/>
      <scheme val="minor"/>
    </font>
    <font>
      <sz val="11"/>
      <color theme="1"/>
      <name val="Lato"/>
      <family val="2"/>
    </font>
    <font>
      <sz val="24"/>
      <color theme="1"/>
      <name val="Lato"/>
      <family val="2"/>
    </font>
    <font>
      <sz val="14"/>
      <color theme="0"/>
      <name val="Lato"/>
      <family val="2"/>
    </font>
    <font>
      <sz val="20"/>
      <color theme="0"/>
      <name val="Lato"/>
      <family val="2"/>
    </font>
    <font>
      <b/>
      <sz val="14"/>
      <color rgb="FF482D8B"/>
      <name val="Lato"/>
      <family val="2"/>
    </font>
    <font>
      <sz val="12"/>
      <color rgb="FF000000"/>
      <name val="Lato"/>
      <family val="2"/>
    </font>
    <font>
      <i/>
      <sz val="12"/>
      <color rgb="FF000000"/>
      <name val="Lato"/>
      <family val="2"/>
    </font>
    <font>
      <u/>
      <sz val="12"/>
      <color theme="10"/>
      <name val="Lato"/>
      <family val="2"/>
    </font>
    <font>
      <b/>
      <sz val="12"/>
      <color theme="1"/>
      <name val="Lato"/>
      <family val="2"/>
    </font>
    <font>
      <sz val="26"/>
      <color theme="1"/>
      <name val="Lato"/>
      <family val="2"/>
    </font>
    <font>
      <b/>
      <sz val="13"/>
      <color rgb="FFFF6826"/>
      <name val="Lato"/>
      <family val="2"/>
    </font>
    <font>
      <b/>
      <sz val="12"/>
      <color theme="0"/>
      <name val="Lato"/>
      <family val="2"/>
    </font>
    <font>
      <b/>
      <sz val="12"/>
      <color theme="5"/>
      <name val="Lato"/>
      <family val="2"/>
    </font>
    <font>
      <i/>
      <sz val="12"/>
      <color theme="1"/>
      <name val="Lato"/>
      <family val="2"/>
    </font>
    <font>
      <sz val="12"/>
      <color theme="1" tint="4.9989318521683403E-2"/>
      <name val="Lato"/>
      <family val="2"/>
    </font>
    <font>
      <i/>
      <sz val="12"/>
      <color theme="1" tint="4.9989318521683403E-2"/>
      <name val="Lato"/>
      <family val="2"/>
    </font>
    <font>
      <b/>
      <sz val="18"/>
      <color theme="0"/>
      <name val="Lato"/>
      <family val="2"/>
    </font>
    <font>
      <b/>
      <u/>
      <sz val="20"/>
      <color theme="0"/>
      <name val="Lato"/>
      <family val="2"/>
    </font>
    <font>
      <u/>
      <sz val="20"/>
      <color theme="0"/>
      <name val="Lato"/>
      <family val="2"/>
    </font>
    <font>
      <b/>
      <sz val="14"/>
      <color rgb="FF008C8A"/>
      <name val="Lato"/>
      <family val="2"/>
    </font>
    <font>
      <b/>
      <sz val="18"/>
      <color rgb="FF008C8A"/>
      <name val="Lato"/>
      <family val="2"/>
    </font>
    <font>
      <b/>
      <sz val="12"/>
      <color rgb="FF0059C0"/>
      <name val="Lato Regular"/>
    </font>
    <font>
      <sz val="12"/>
      <color rgb="FF0059C0"/>
      <name val="Lato Regular"/>
    </font>
    <font>
      <b/>
      <sz val="14"/>
      <color rgb="FF0059C0"/>
      <name val="Lato Regular"/>
    </font>
    <font>
      <b/>
      <sz val="13"/>
      <color rgb="FF0059C0"/>
      <name val="Lato"/>
      <family val="2"/>
    </font>
    <font>
      <b/>
      <sz val="12"/>
      <color rgb="FF00777F"/>
      <name val="Lato Regular"/>
    </font>
    <font>
      <sz val="12"/>
      <color rgb="FF00777F"/>
      <name val="Lato Regular"/>
    </font>
    <font>
      <b/>
      <sz val="14"/>
      <color rgb="FF00777F"/>
      <name val="Lato Regular"/>
    </font>
    <font>
      <b/>
      <sz val="14"/>
      <color rgb="FF00777F"/>
      <name val="Lato"/>
      <family val="2"/>
    </font>
    <font>
      <b/>
      <sz val="12"/>
      <name val="Lato"/>
      <family val="2"/>
    </font>
    <font>
      <b/>
      <sz val="12"/>
      <color theme="1"/>
      <name val="Lato Regular"/>
    </font>
    <font>
      <b/>
      <u/>
      <sz val="12"/>
      <color theme="1"/>
      <name val="Lato Regular"/>
    </font>
    <font>
      <b/>
      <sz val="14"/>
      <color rgb="FF482D8B"/>
      <name val="Lato"/>
    </font>
    <font>
      <sz val="12"/>
      <color theme="1"/>
      <name val="Lato"/>
    </font>
  </fonts>
  <fills count="41">
    <fill>
      <patternFill patternType="none"/>
    </fill>
    <fill>
      <patternFill patternType="gray125"/>
    </fill>
    <fill>
      <patternFill patternType="solid">
        <fgColor rgb="FFFFFF00"/>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C1F0C8"/>
        <bgColor indexed="64"/>
      </patternFill>
    </fill>
    <fill>
      <patternFill patternType="solid">
        <fgColor theme="6" tint="0.79998168889431442"/>
        <bgColor indexed="64"/>
      </patternFill>
    </fill>
    <fill>
      <patternFill patternType="solid">
        <fgColor rgb="FF482D8B"/>
        <bgColor indexed="64"/>
      </patternFill>
    </fill>
    <fill>
      <patternFill patternType="solid">
        <fgColor rgb="FF55565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D9D9D9"/>
        <bgColor indexed="64"/>
      </patternFill>
    </fill>
    <fill>
      <patternFill patternType="solid">
        <fgColor theme="5"/>
        <bgColor indexed="64"/>
      </patternFill>
    </fill>
    <fill>
      <patternFill patternType="solid">
        <fgColor rgb="FFFBEBE2"/>
        <bgColor indexed="64"/>
      </patternFill>
    </fill>
    <fill>
      <patternFill patternType="solid">
        <fgColor rgb="FFE8E5EF"/>
        <bgColor indexed="64"/>
      </patternFill>
    </fill>
    <fill>
      <patternFill patternType="solid">
        <fgColor rgb="FFFF6826"/>
        <bgColor indexed="64"/>
      </patternFill>
    </fill>
    <fill>
      <patternFill patternType="solid">
        <fgColor rgb="FFF5F5F5"/>
        <bgColor indexed="64"/>
      </patternFill>
    </fill>
    <fill>
      <patternFill patternType="solid">
        <fgColor rgb="FFF9E1D3"/>
        <bgColor indexed="64"/>
      </patternFill>
    </fill>
    <fill>
      <patternFill patternType="solid">
        <fgColor rgb="FFFDFDFD"/>
        <bgColor indexed="64"/>
      </patternFill>
    </fill>
    <fill>
      <patternFill patternType="solid">
        <fgColor rgb="FFBF02AF"/>
        <bgColor indexed="64"/>
      </patternFill>
    </fill>
    <fill>
      <patternFill patternType="solid">
        <fgColor rgb="FFFFEFFD"/>
        <bgColor indexed="64"/>
      </patternFill>
    </fill>
    <fill>
      <patternFill patternType="solid">
        <fgColor rgb="FFFED6FA"/>
        <bgColor indexed="64"/>
      </patternFill>
    </fill>
    <fill>
      <patternFill patternType="solid">
        <fgColor theme="2" tint="-0.749992370372631"/>
        <bgColor indexed="64"/>
      </patternFill>
    </fill>
    <fill>
      <patternFill patternType="solid">
        <fgColor rgb="FFF8D9C8"/>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2CEEF"/>
        <bgColor indexed="64"/>
      </patternFill>
    </fill>
    <fill>
      <patternFill patternType="solid">
        <fgColor theme="3" tint="0.749992370372631"/>
        <bgColor indexed="64"/>
      </patternFill>
    </fill>
    <fill>
      <patternFill patternType="solid">
        <fgColor rgb="FF0059C0"/>
        <bgColor indexed="64"/>
      </patternFill>
    </fill>
    <fill>
      <patternFill patternType="solid">
        <fgColor rgb="FFE5EFF8"/>
        <bgColor indexed="64"/>
      </patternFill>
    </fill>
    <fill>
      <patternFill patternType="solid">
        <fgColor rgb="FF00777F"/>
        <bgColor indexed="64"/>
      </patternFill>
    </fill>
    <fill>
      <patternFill patternType="solid">
        <fgColor rgb="FFB9DEDE"/>
        <bgColor indexed="64"/>
      </patternFill>
    </fill>
    <fill>
      <patternFill patternType="solid">
        <fgColor rgb="FFCDE8E8"/>
        <bgColor indexed="64"/>
      </patternFill>
    </fill>
    <fill>
      <patternFill patternType="solid">
        <fgColor rgb="FF319CA3"/>
        <bgColor indexed="64"/>
      </patternFill>
    </fill>
    <fill>
      <patternFill patternType="solid">
        <fgColor rgb="FFDDF3F3"/>
        <bgColor indexed="64"/>
      </patternFill>
    </fill>
    <fill>
      <patternFill patternType="solid">
        <fgColor theme="8" tint="0.39997558519241921"/>
        <bgColor indexed="64"/>
      </patternFill>
    </fill>
    <fill>
      <patternFill patternType="solid">
        <fgColor rgb="FFFF9661"/>
        <bgColor indexed="64"/>
      </patternFill>
    </fill>
  </fills>
  <borders count="36">
    <border>
      <left/>
      <right/>
      <top/>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top style="medium">
        <color indexed="64"/>
      </top>
      <bottom style="thin">
        <color indexed="64"/>
      </bottom>
      <diagonal/>
    </border>
    <border>
      <left/>
      <right/>
      <top style="thin">
        <color auto="1"/>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top/>
      <bottom/>
      <diagonal/>
    </border>
    <border>
      <left/>
      <right style="thin">
        <color theme="0" tint="-0.249977111117893"/>
      </right>
      <top/>
      <bottom/>
      <diagonal/>
    </border>
    <border>
      <left/>
      <right style="medium">
        <color theme="0" tint="-0.14999847407452621"/>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left>
      <right style="thin">
        <color theme="0"/>
      </right>
      <top style="thin">
        <color theme="0"/>
      </top>
      <bottom style="thin">
        <color theme="0"/>
      </bottom>
      <diagonal/>
    </border>
    <border>
      <left/>
      <right/>
      <top style="thin">
        <color theme="0" tint="-4.9989318521683403E-2"/>
      </top>
      <bottom/>
      <diagonal/>
    </border>
  </borders>
  <cellStyleXfs count="3">
    <xf numFmtId="0" fontId="0" fillId="0" borderId="0"/>
    <xf numFmtId="9" fontId="4" fillId="0" borderId="0" applyFont="0" applyFill="0" applyBorder="0" applyAlignment="0" applyProtection="0"/>
    <xf numFmtId="0" fontId="10" fillId="0" borderId="0" applyNumberFormat="0" applyFill="0" applyBorder="0" applyAlignment="0" applyProtection="0"/>
  </cellStyleXfs>
  <cellXfs count="302">
    <xf numFmtId="0" fontId="0" fillId="0" borderId="0" xfId="0"/>
    <xf numFmtId="0" fontId="0" fillId="0" borderId="2" xfId="0" applyBorder="1"/>
    <xf numFmtId="0" fontId="0" fillId="0" borderId="0" xfId="0" applyAlignment="1">
      <alignment wrapText="1"/>
    </xf>
    <xf numFmtId="0" fontId="0" fillId="3" borderId="0" xfId="0" applyFill="1" applyAlignment="1">
      <alignment wrapText="1"/>
    </xf>
    <xf numFmtId="0" fontId="0" fillId="4" borderId="0" xfId="0" applyFill="1" applyAlignment="1">
      <alignment wrapText="1"/>
    </xf>
    <xf numFmtId="0" fontId="0" fillId="4" borderId="0" xfId="0" applyFill="1"/>
    <xf numFmtId="0" fontId="0" fillId="5" borderId="0" xfId="0" applyFill="1" applyAlignment="1">
      <alignment wrapText="1"/>
    </xf>
    <xf numFmtId="0" fontId="0" fillId="6" borderId="0" xfId="0" applyFill="1" applyAlignment="1">
      <alignment wrapText="1"/>
    </xf>
    <xf numFmtId="0" fontId="0" fillId="2" borderId="0" xfId="0" applyFill="1" applyAlignment="1">
      <alignment wrapText="1"/>
    </xf>
    <xf numFmtId="0" fontId="0" fillId="7" borderId="0" xfId="0" applyFill="1" applyAlignment="1">
      <alignment wrapText="1"/>
    </xf>
    <xf numFmtId="0" fontId="0" fillId="8" borderId="0" xfId="0" applyFill="1" applyAlignment="1">
      <alignment wrapText="1"/>
    </xf>
    <xf numFmtId="0" fontId="0" fillId="8" borderId="0" xfId="0" applyFill="1"/>
    <xf numFmtId="0" fontId="0" fillId="9" borderId="0" xfId="0" applyFill="1" applyAlignment="1">
      <alignment wrapText="1"/>
    </xf>
    <xf numFmtId="0" fontId="0" fillId="9" borderId="0" xfId="0" applyFill="1"/>
    <xf numFmtId="0" fontId="1" fillId="0" borderId="0" xfId="0" applyFont="1" applyAlignment="1">
      <alignment wrapText="1"/>
    </xf>
    <xf numFmtId="0" fontId="1" fillId="0" borderId="0" xfId="0" applyFont="1"/>
    <xf numFmtId="0" fontId="0" fillId="0" borderId="1" xfId="0" applyBorder="1" applyAlignment="1">
      <alignment wrapText="1"/>
    </xf>
    <xf numFmtId="0" fontId="0" fillId="0" borderId="1" xfId="0" applyBorder="1"/>
    <xf numFmtId="0" fontId="0" fillId="0" borderId="3" xfId="0" applyBorder="1" applyAlignment="1">
      <alignment wrapText="1"/>
    </xf>
    <xf numFmtId="0" fontId="7" fillId="0" borderId="0" xfId="0" applyFont="1" applyAlignment="1">
      <alignment horizontal="left" vertical="top"/>
    </xf>
    <xf numFmtId="0" fontId="0" fillId="0" borderId="3" xfId="0" applyBorder="1"/>
    <xf numFmtId="0" fontId="2" fillId="0" borderId="1"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20" xfId="0" applyBorder="1" applyAlignment="1">
      <alignment wrapText="1"/>
    </xf>
    <xf numFmtId="0" fontId="0" fillId="0" borderId="20" xfId="0" applyBorder="1"/>
    <xf numFmtId="0" fontId="0" fillId="0" borderId="21" xfId="0" applyBorder="1" applyAlignment="1">
      <alignment wrapText="1"/>
    </xf>
    <xf numFmtId="0" fontId="7" fillId="0" borderId="22" xfId="0" applyFont="1" applyBorder="1" applyAlignment="1">
      <alignment horizontal="left" vertical="top" wrapText="1"/>
    </xf>
    <xf numFmtId="0" fontId="0" fillId="0" borderId="5" xfId="0" applyBorder="1" applyAlignment="1">
      <alignment wrapText="1"/>
    </xf>
    <xf numFmtId="0" fontId="0" fillId="0" borderId="7" xfId="0" applyBorder="1" applyAlignment="1">
      <alignment wrapText="1"/>
    </xf>
    <xf numFmtId="0" fontId="7" fillId="0" borderId="23" xfId="0" applyFont="1" applyBorder="1" applyAlignment="1">
      <alignment horizontal="left" vertical="top" wrapText="1"/>
    </xf>
    <xf numFmtId="0" fontId="8" fillId="10" borderId="0" xfId="0" applyFont="1" applyFill="1" applyAlignment="1">
      <alignment horizontal="center" vertical="center" wrapText="1"/>
    </xf>
    <xf numFmtId="0" fontId="0" fillId="0" borderId="25" xfId="0" applyBorder="1" applyAlignment="1">
      <alignment wrapText="1"/>
    </xf>
    <xf numFmtId="0" fontId="0" fillId="12" borderId="4" xfId="0" applyFill="1" applyBorder="1" applyAlignment="1">
      <alignment wrapText="1"/>
    </xf>
    <xf numFmtId="0" fontId="0" fillId="12" borderId="4" xfId="0" applyFill="1" applyBorder="1"/>
    <xf numFmtId="0" fontId="0" fillId="12" borderId="12" xfId="0" applyFill="1" applyBorder="1"/>
    <xf numFmtId="0" fontId="0" fillId="12" borderId="13" xfId="0" applyFill="1" applyBorder="1" applyAlignment="1">
      <alignment wrapText="1"/>
    </xf>
    <xf numFmtId="0" fontId="0" fillId="12" borderId="1" xfId="0" applyFill="1" applyBorder="1" applyAlignment="1">
      <alignment wrapText="1"/>
    </xf>
    <xf numFmtId="20" fontId="0" fillId="12" borderId="1" xfId="0" applyNumberFormat="1" applyFill="1" applyBorder="1" applyAlignment="1">
      <alignment horizontal="left" wrapText="1"/>
    </xf>
    <xf numFmtId="0" fontId="0" fillId="12" borderId="1" xfId="0" applyFill="1" applyBorder="1"/>
    <xf numFmtId="0" fontId="0" fillId="12" borderId="16" xfId="0" applyFill="1" applyBorder="1" applyAlignment="1">
      <alignment wrapText="1"/>
    </xf>
    <xf numFmtId="0" fontId="0" fillId="12" borderId="20" xfId="0" applyFill="1" applyBorder="1" applyAlignment="1">
      <alignment wrapText="1"/>
    </xf>
    <xf numFmtId="20" fontId="0" fillId="12" borderId="20" xfId="0" applyNumberFormat="1" applyFill="1" applyBorder="1" applyAlignment="1">
      <alignment horizontal="left" wrapText="1"/>
    </xf>
    <xf numFmtId="0" fontId="0" fillId="12" borderId="20" xfId="0" applyFill="1" applyBorder="1"/>
    <xf numFmtId="0" fontId="0" fillId="12" borderId="21" xfId="0" applyFill="1" applyBorder="1" applyAlignment="1">
      <alignment wrapText="1"/>
    </xf>
    <xf numFmtId="0" fontId="0" fillId="12" borderId="0" xfId="0" applyFill="1" applyAlignment="1">
      <alignment wrapText="1"/>
    </xf>
    <xf numFmtId="0" fontId="0" fillId="12" borderId="15" xfId="0" applyFill="1" applyBorder="1" applyAlignment="1">
      <alignment wrapText="1"/>
    </xf>
    <xf numFmtId="0" fontId="0" fillId="12" borderId="3" xfId="0" applyFill="1" applyBorder="1" applyAlignment="1">
      <alignment wrapText="1"/>
    </xf>
    <xf numFmtId="0" fontId="0" fillId="12" borderId="17" xfId="0" applyFill="1" applyBorder="1" applyAlignment="1">
      <alignment wrapText="1"/>
    </xf>
    <xf numFmtId="0" fontId="0" fillId="12" borderId="12" xfId="0" applyFill="1" applyBorder="1" applyAlignment="1">
      <alignment wrapText="1"/>
    </xf>
    <xf numFmtId="0" fontId="0" fillId="12" borderId="0" xfId="0" applyFill="1"/>
    <xf numFmtId="0" fontId="0" fillId="12" borderId="3" xfId="0" applyFill="1" applyBorder="1"/>
    <xf numFmtId="0" fontId="8" fillId="0" borderId="0" xfId="0" applyFont="1" applyAlignment="1">
      <alignment horizontal="center"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left"/>
    </xf>
    <xf numFmtId="0" fontId="0" fillId="0" borderId="0" xfId="0" applyAlignment="1">
      <alignment vertical="center"/>
    </xf>
    <xf numFmtId="0" fontId="11" fillId="0" borderId="0" xfId="0" applyFont="1"/>
    <xf numFmtId="0" fontId="19" fillId="0" borderId="0" xfId="0" applyFont="1" applyAlignment="1">
      <alignment vertical="top"/>
    </xf>
    <xf numFmtId="0" fontId="19" fillId="0" borderId="0" xfId="0" applyFont="1" applyAlignment="1">
      <alignment vertical="top" wrapText="1"/>
    </xf>
    <xf numFmtId="0" fontId="19" fillId="0" borderId="0" xfId="0" applyFont="1"/>
    <xf numFmtId="0" fontId="11" fillId="0" borderId="0" xfId="0" applyFont="1" applyAlignment="1">
      <alignment vertical="top"/>
    </xf>
    <xf numFmtId="0" fontId="11" fillId="0" borderId="0" xfId="0" applyFont="1" applyAlignment="1">
      <alignment vertical="top" wrapText="1"/>
    </xf>
    <xf numFmtId="0" fontId="17" fillId="0" borderId="0" xfId="0" applyFont="1" applyAlignment="1">
      <alignment horizontal="center" wrapText="1"/>
    </xf>
    <xf numFmtId="0" fontId="12" fillId="0" borderId="0" xfId="0" applyFont="1"/>
    <xf numFmtId="0" fontId="20" fillId="0" borderId="0" xfId="0" applyFont="1"/>
    <xf numFmtId="0" fontId="14" fillId="0" borderId="0" xfId="0" applyFont="1" applyAlignment="1">
      <alignment vertical="center"/>
    </xf>
    <xf numFmtId="0" fontId="11" fillId="0" borderId="0" xfId="0" applyFont="1" applyAlignment="1">
      <alignment vertical="center"/>
    </xf>
    <xf numFmtId="0" fontId="25" fillId="0" borderId="0" xfId="0" applyFont="1" applyAlignment="1">
      <alignment horizontal="left" vertical="top"/>
    </xf>
    <xf numFmtId="0" fontId="25" fillId="19" borderId="0" xfId="0" applyFont="1" applyFill="1" applyAlignment="1">
      <alignment horizontal="left" vertical="top"/>
    </xf>
    <xf numFmtId="9" fontId="23" fillId="17" borderId="0" xfId="0" applyNumberFormat="1" applyFont="1" applyFill="1" applyAlignment="1">
      <alignment horizontal="center" vertical="center"/>
    </xf>
    <xf numFmtId="9" fontId="23" fillId="21" borderId="0" xfId="0" applyNumberFormat="1" applyFont="1" applyFill="1" applyAlignment="1">
      <alignment horizontal="center" vertical="center"/>
    </xf>
    <xf numFmtId="9" fontId="13" fillId="19" borderId="0" xfId="0" applyNumberFormat="1" applyFont="1" applyFill="1" applyAlignment="1">
      <alignment horizontal="center" vertical="center"/>
    </xf>
    <xf numFmtId="9" fontId="13" fillId="23" borderId="0" xfId="0" applyNumberFormat="1" applyFont="1" applyFill="1" applyAlignment="1">
      <alignment horizontal="center" vertical="center"/>
    </xf>
    <xf numFmtId="9" fontId="29" fillId="24" borderId="0" xfId="0" applyNumberFormat="1" applyFont="1" applyFill="1" applyAlignment="1">
      <alignment horizontal="center" vertical="center"/>
    </xf>
    <xf numFmtId="9" fontId="29" fillId="25" borderId="0" xfId="0" applyNumberFormat="1" applyFont="1" applyFill="1" applyAlignment="1">
      <alignment horizontal="center" vertical="center"/>
    </xf>
    <xf numFmtId="0" fontId="13" fillId="0" borderId="0" xfId="0" applyFont="1" applyAlignment="1">
      <alignment horizontal="left" vertical="center"/>
    </xf>
    <xf numFmtId="0" fontId="21" fillId="0" borderId="0" xfId="0" applyFont="1"/>
    <xf numFmtId="9" fontId="15" fillId="0" borderId="0" xfId="0" applyNumberFormat="1" applyFont="1" applyAlignment="1">
      <alignment horizontal="right" wrapText="1"/>
    </xf>
    <xf numFmtId="9" fontId="1" fillId="0" borderId="0" xfId="0" applyNumberFormat="1" applyFont="1" applyAlignment="1">
      <alignment wrapText="1"/>
    </xf>
    <xf numFmtId="9" fontId="15" fillId="0" borderId="0" xfId="0" applyNumberFormat="1" applyFont="1" applyAlignment="1">
      <alignment horizontal="right" vertical="center" wrapText="1"/>
    </xf>
    <xf numFmtId="0" fontId="15" fillId="0" borderId="0" xfId="0" applyFont="1" applyAlignment="1">
      <alignment vertical="center"/>
    </xf>
    <xf numFmtId="0" fontId="25" fillId="0" borderId="0" xfId="0" applyFont="1" applyAlignment="1">
      <alignment horizontal="left" vertical="top" wrapText="1"/>
    </xf>
    <xf numFmtId="0" fontId="3" fillId="0" borderId="0" xfId="0" applyFont="1" applyAlignment="1">
      <alignment vertical="center" wrapText="1"/>
    </xf>
    <xf numFmtId="9" fontId="0" fillId="0" borderId="0" xfId="0" applyNumberFormat="1" applyAlignment="1">
      <alignment vertical="center" wrapText="1"/>
    </xf>
    <xf numFmtId="9" fontId="25" fillId="0" borderId="0" xfId="0" applyNumberFormat="1" applyFont="1" applyAlignment="1">
      <alignment horizontal="left" vertical="top" wrapText="1"/>
    </xf>
    <xf numFmtId="0" fontId="3" fillId="0" borderId="0" xfId="0" applyFont="1" applyAlignment="1">
      <alignment wrapText="1"/>
    </xf>
    <xf numFmtId="9" fontId="0" fillId="0" borderId="0" xfId="0" applyNumberFormat="1" applyAlignment="1">
      <alignment vertical="top" wrapText="1"/>
    </xf>
    <xf numFmtId="9" fontId="0" fillId="0" borderId="0" xfId="0" applyNumberFormat="1" applyAlignment="1">
      <alignment wrapText="1"/>
    </xf>
    <xf numFmtId="9" fontId="16" fillId="26" borderId="0" xfId="0" applyNumberFormat="1" applyFont="1" applyFill="1" applyAlignment="1">
      <alignment horizontal="center" vertical="center"/>
    </xf>
    <xf numFmtId="0" fontId="16" fillId="26" borderId="0" xfId="0" applyFont="1" applyFill="1" applyAlignment="1">
      <alignment horizontal="right" vertical="center"/>
    </xf>
    <xf numFmtId="0" fontId="27" fillId="13" borderId="0" xfId="0" applyFont="1" applyFill="1" applyAlignment="1">
      <alignment horizontal="left" vertical="center" indent="1"/>
    </xf>
    <xf numFmtId="0" fontId="30" fillId="23" borderId="0" xfId="0" applyFont="1" applyFill="1" applyAlignment="1">
      <alignment horizontal="left" vertical="center" indent="1"/>
    </xf>
    <xf numFmtId="0" fontId="30" fillId="19" borderId="0" xfId="0" applyFont="1" applyFill="1" applyAlignment="1">
      <alignment horizontal="left" vertical="center" indent="1"/>
    </xf>
    <xf numFmtId="0" fontId="28" fillId="13" borderId="0" xfId="0" applyFont="1" applyFill="1" applyAlignment="1">
      <alignment horizontal="right" vertical="center" indent="1"/>
    </xf>
    <xf numFmtId="0" fontId="12" fillId="0" borderId="0" xfId="0" applyFont="1" applyAlignment="1">
      <alignment vertical="center"/>
    </xf>
    <xf numFmtId="0" fontId="18" fillId="0" borderId="0" xfId="0" applyFont="1" applyAlignment="1">
      <alignment vertical="center"/>
    </xf>
    <xf numFmtId="0" fontId="22" fillId="27" borderId="0" xfId="0" applyFont="1" applyFill="1" applyAlignment="1">
      <alignment horizontal="left" vertical="center" indent="1"/>
    </xf>
    <xf numFmtId="0" fontId="22" fillId="27" borderId="0" xfId="0" applyFont="1" applyFill="1" applyAlignment="1">
      <alignment horizontal="center" vertical="center"/>
    </xf>
    <xf numFmtId="0" fontId="24" fillId="27" borderId="0" xfId="0" applyFont="1" applyFill="1" applyAlignment="1">
      <alignment horizontal="right" vertical="center"/>
    </xf>
    <xf numFmtId="0" fontId="32" fillId="22" borderId="0" xfId="0" applyFont="1" applyFill="1" applyAlignment="1">
      <alignment horizontal="left" vertical="center" indent="1"/>
    </xf>
    <xf numFmtId="0" fontId="32" fillId="20" borderId="0" xfId="0" applyFont="1" applyFill="1" applyAlignment="1">
      <alignment horizontal="left" vertical="center" indent="1"/>
    </xf>
    <xf numFmtId="0" fontId="32" fillId="22" borderId="0" xfId="0" applyFont="1" applyFill="1" applyAlignment="1">
      <alignment horizontal="left" vertical="center" wrapText="1" indent="1"/>
    </xf>
    <xf numFmtId="0" fontId="27" fillId="30" borderId="0" xfId="0" applyFont="1" applyFill="1" applyAlignment="1">
      <alignment horizontal="center" vertical="center"/>
    </xf>
    <xf numFmtId="0" fontId="13" fillId="0" borderId="0" xfId="0" applyFont="1" applyAlignment="1">
      <alignment horizontal="left" vertical="center" wrapText="1"/>
    </xf>
    <xf numFmtId="0" fontId="0" fillId="0" borderId="0" xfId="0" applyAlignment="1">
      <alignment horizontal="left" wrapText="1"/>
    </xf>
    <xf numFmtId="0" fontId="39" fillId="14" borderId="0" xfId="0" applyFont="1" applyFill="1" applyAlignment="1">
      <alignment vertical="center" wrapText="1"/>
    </xf>
    <xf numFmtId="0" fontId="41" fillId="0" borderId="0" xfId="0" applyFont="1"/>
    <xf numFmtId="0" fontId="42" fillId="0" borderId="0" xfId="0" applyFont="1"/>
    <xf numFmtId="0" fontId="43" fillId="0" borderId="0" xfId="0" applyFont="1" applyAlignment="1">
      <alignment horizontal="center" vertical="center"/>
    </xf>
    <xf numFmtId="0" fontId="42" fillId="10" borderId="0" xfId="0" applyFont="1" applyFill="1"/>
    <xf numFmtId="0" fontId="38" fillId="10" borderId="0" xfId="0" applyFont="1" applyFill="1" applyAlignment="1">
      <alignment horizontal="center" vertical="center"/>
    </xf>
    <xf numFmtId="0" fontId="44" fillId="10" borderId="0" xfId="0" applyFont="1" applyFill="1" applyAlignment="1">
      <alignment horizontal="center" vertical="center"/>
    </xf>
    <xf numFmtId="0" fontId="45" fillId="10" borderId="0" xfId="0" applyFont="1" applyFill="1" applyAlignment="1">
      <alignment horizontal="center" vertical="center"/>
    </xf>
    <xf numFmtId="0" fontId="42" fillId="0" borderId="0" xfId="0" applyFont="1" applyAlignment="1">
      <alignment vertical="top"/>
    </xf>
    <xf numFmtId="0" fontId="46" fillId="18" borderId="0" xfId="0" applyFont="1" applyFill="1" applyAlignment="1">
      <alignment horizontal="left" vertical="center" indent="3"/>
    </xf>
    <xf numFmtId="0" fontId="39" fillId="18" borderId="0" xfId="0" applyFont="1" applyFill="1" applyAlignment="1">
      <alignment horizontal="left" vertical="center" wrapText="1"/>
    </xf>
    <xf numFmtId="0" fontId="49" fillId="14" borderId="0" xfId="2" applyFont="1" applyFill="1" applyBorder="1" applyAlignment="1">
      <alignment horizontal="left" vertical="center" wrapText="1"/>
    </xf>
    <xf numFmtId="0" fontId="46" fillId="18" borderId="0" xfId="0" applyFont="1" applyFill="1" applyAlignment="1">
      <alignment horizontal="left" vertical="center" wrapText="1" indent="3"/>
    </xf>
    <xf numFmtId="0" fontId="39" fillId="18" borderId="0" xfId="0" applyFont="1" applyFill="1" applyAlignment="1" applyProtection="1">
      <alignment horizontal="left" vertical="center" wrapText="1"/>
      <protection locked="0"/>
    </xf>
    <xf numFmtId="0" fontId="39" fillId="14" borderId="0" xfId="0" applyFont="1" applyFill="1" applyAlignment="1">
      <alignment horizontal="left" vertical="center" wrapText="1"/>
    </xf>
    <xf numFmtId="9" fontId="58" fillId="23" borderId="0" xfId="1" applyFont="1" applyFill="1" applyBorder="1" applyAlignment="1">
      <alignment horizontal="left" vertical="center" wrapText="1"/>
    </xf>
    <xf numFmtId="0" fontId="38" fillId="19" borderId="0" xfId="0" applyFont="1" applyFill="1" applyAlignment="1">
      <alignment vertical="center"/>
    </xf>
    <xf numFmtId="0" fontId="51" fillId="19" borderId="0" xfId="0" applyFont="1" applyFill="1" applyAlignment="1">
      <alignment vertical="top"/>
    </xf>
    <xf numFmtId="0" fontId="51" fillId="19" borderId="0" xfId="0" applyFont="1" applyFill="1" applyAlignment="1">
      <alignment vertical="top" wrapText="1"/>
    </xf>
    <xf numFmtId="0" fontId="42" fillId="19" borderId="0" xfId="0" applyFont="1" applyFill="1" applyAlignment="1">
      <alignment vertical="top"/>
    </xf>
    <xf numFmtId="0" fontId="42" fillId="19" borderId="0" xfId="0" applyFont="1" applyFill="1" applyAlignment="1">
      <alignment vertical="top" wrapText="1"/>
    </xf>
    <xf numFmtId="0" fontId="42" fillId="19" borderId="0" xfId="0" applyFont="1" applyFill="1"/>
    <xf numFmtId="0" fontId="37" fillId="15" borderId="0" xfId="0" applyFont="1" applyFill="1" applyAlignment="1">
      <alignment horizontal="left" vertical="top" wrapText="1" indent="1"/>
    </xf>
    <xf numFmtId="2" fontId="58" fillId="16" borderId="0" xfId="0" applyNumberFormat="1" applyFont="1" applyFill="1" applyAlignment="1">
      <alignment horizontal="right" vertical="center" wrapText="1"/>
    </xf>
    <xf numFmtId="0" fontId="58" fillId="16" borderId="0" xfId="0" applyFont="1" applyFill="1" applyAlignment="1">
      <alignment horizontal="left" vertical="center"/>
    </xf>
    <xf numFmtId="9" fontId="58" fillId="16" borderId="0" xfId="1" applyFont="1" applyFill="1" applyBorder="1" applyAlignment="1">
      <alignment horizontal="right" vertical="center"/>
    </xf>
    <xf numFmtId="0" fontId="36" fillId="16" borderId="0" xfId="0" applyFont="1" applyFill="1" applyAlignment="1">
      <alignment horizontal="left" vertical="center" wrapText="1"/>
    </xf>
    <xf numFmtId="0" fontId="58" fillId="16" borderId="0" xfId="0" applyFont="1" applyFill="1" applyAlignment="1">
      <alignment horizontal="center" vertical="center"/>
    </xf>
    <xf numFmtId="9" fontId="58" fillId="16" borderId="0" xfId="1" applyFont="1" applyFill="1" applyBorder="1" applyAlignment="1">
      <alignment horizontal="center" vertical="center"/>
    </xf>
    <xf numFmtId="9" fontId="58" fillId="16" borderId="0" xfId="1" applyFont="1" applyFill="1" applyBorder="1" applyAlignment="1">
      <alignment horizontal="left" vertical="center"/>
    </xf>
    <xf numFmtId="2" fontId="59" fillId="26" borderId="0" xfId="0" applyNumberFormat="1" applyFont="1" applyFill="1" applyAlignment="1">
      <alignment horizontal="left" vertical="center" wrapText="1"/>
    </xf>
    <xf numFmtId="9" fontId="59" fillId="26" borderId="0" xfId="0" applyNumberFormat="1" applyFont="1" applyFill="1" applyAlignment="1">
      <alignment horizontal="left" vertical="center" wrapText="1"/>
    </xf>
    <xf numFmtId="0" fontId="60" fillId="26" borderId="0" xfId="0" applyFont="1" applyFill="1" applyAlignment="1">
      <alignment horizontal="left" vertical="center"/>
    </xf>
    <xf numFmtId="0" fontId="60" fillId="26" borderId="0" xfId="0" applyFont="1" applyFill="1" applyAlignment="1">
      <alignment horizontal="left" vertical="center" wrapText="1"/>
    </xf>
    <xf numFmtId="0" fontId="11" fillId="0" borderId="0" xfId="0" applyFont="1" applyAlignment="1">
      <alignment horizontal="left" vertical="top"/>
    </xf>
    <xf numFmtId="9" fontId="58" fillId="23" borderId="0" xfId="1" applyFont="1" applyFill="1" applyBorder="1" applyAlignment="1">
      <alignment horizontal="left" vertical="top" wrapText="1"/>
    </xf>
    <xf numFmtId="0" fontId="38" fillId="23" borderId="0" xfId="0" applyFont="1" applyFill="1" applyAlignment="1">
      <alignment vertical="center"/>
    </xf>
    <xf numFmtId="0" fontId="51" fillId="23" borderId="0" xfId="0" applyFont="1" applyFill="1" applyAlignment="1">
      <alignment vertical="top"/>
    </xf>
    <xf numFmtId="0" fontId="51" fillId="23" borderId="0" xfId="0" applyFont="1" applyFill="1" applyAlignment="1">
      <alignment vertical="top" wrapText="1"/>
    </xf>
    <xf numFmtId="0" fontId="42" fillId="23" borderId="0" xfId="0" applyFont="1" applyFill="1" applyAlignment="1">
      <alignment vertical="top"/>
    </xf>
    <xf numFmtId="0" fontId="42" fillId="23" borderId="0" xfId="0" applyFont="1" applyFill="1" applyAlignment="1">
      <alignment vertical="top" wrapText="1"/>
    </xf>
    <xf numFmtId="0" fontId="36" fillId="23" borderId="0" xfId="0" applyFont="1" applyFill="1" applyAlignment="1">
      <alignment vertical="center" wrapText="1"/>
    </xf>
    <xf numFmtId="0" fontId="58" fillId="23" borderId="0" xfId="0" applyFont="1" applyFill="1" applyAlignment="1">
      <alignment horizontal="right" vertical="center" wrapText="1"/>
    </xf>
    <xf numFmtId="2" fontId="58" fillId="23" borderId="0" xfId="0" applyNumberFormat="1" applyFont="1" applyFill="1" applyAlignment="1">
      <alignment vertical="center" wrapText="1"/>
    </xf>
    <xf numFmtId="0" fontId="58" fillId="23" borderId="0" xfId="0" applyFont="1" applyFill="1" applyAlignment="1">
      <alignment vertical="center" wrapText="1"/>
    </xf>
    <xf numFmtId="0" fontId="36" fillId="23" borderId="0" xfId="0" applyFont="1" applyFill="1" applyAlignment="1">
      <alignment horizontal="left" vertical="top" wrapText="1"/>
    </xf>
    <xf numFmtId="0" fontId="58" fillId="23" borderId="0" xfId="0" applyFont="1" applyFill="1" applyAlignment="1">
      <alignment horizontal="left" vertical="top" wrapText="1"/>
    </xf>
    <xf numFmtId="2" fontId="58" fillId="23" borderId="0" xfId="0" applyNumberFormat="1" applyFont="1" applyFill="1" applyAlignment="1">
      <alignment horizontal="left" vertical="top" wrapText="1"/>
    </xf>
    <xf numFmtId="0" fontId="33" fillId="24" borderId="0" xfId="0" applyFont="1" applyFill="1" applyAlignment="1">
      <alignment horizontal="left" vertical="top" wrapText="1"/>
    </xf>
    <xf numFmtId="0" fontId="39" fillId="20" borderId="30" xfId="0" applyFont="1" applyFill="1" applyBorder="1" applyAlignment="1">
      <alignment horizontal="left" vertical="top" wrapText="1"/>
    </xf>
    <xf numFmtId="0" fontId="39" fillId="29" borderId="30" xfId="0" applyFont="1" applyFill="1" applyBorder="1" applyAlignment="1">
      <alignment horizontal="left" vertical="top" wrapText="1"/>
    </xf>
    <xf numFmtId="0" fontId="11" fillId="0" borderId="30" xfId="0" applyFont="1" applyBorder="1"/>
    <xf numFmtId="0" fontId="39" fillId="14" borderId="32" xfId="0" applyFont="1" applyFill="1" applyBorder="1" applyAlignment="1">
      <alignment horizontal="left" vertical="top" wrapText="1"/>
    </xf>
    <xf numFmtId="0" fontId="39" fillId="14" borderId="33" xfId="0" applyFont="1" applyFill="1" applyBorder="1" applyAlignment="1">
      <alignment horizontal="left" vertical="top" wrapText="1"/>
    </xf>
    <xf numFmtId="0" fontId="39" fillId="20" borderId="32" xfId="0" applyFont="1" applyFill="1" applyBorder="1" applyAlignment="1">
      <alignment vertical="top" wrapText="1"/>
    </xf>
    <xf numFmtId="0" fontId="39" fillId="20" borderId="32" xfId="0" applyFont="1" applyFill="1" applyBorder="1" applyAlignment="1">
      <alignment vertical="top"/>
    </xf>
    <xf numFmtId="0" fontId="39" fillId="29" borderId="32" xfId="0" applyFont="1" applyFill="1" applyBorder="1" applyAlignment="1">
      <alignment vertical="top" wrapText="1"/>
    </xf>
    <xf numFmtId="0" fontId="47" fillId="14" borderId="32" xfId="0" applyFont="1" applyFill="1" applyBorder="1" applyAlignment="1">
      <alignment vertical="top" wrapText="1"/>
    </xf>
    <xf numFmtId="0" fontId="39" fillId="14" borderId="32" xfId="0" applyFont="1" applyFill="1" applyBorder="1" applyAlignment="1">
      <alignment vertical="top" wrapText="1"/>
    </xf>
    <xf numFmtId="0" fontId="39" fillId="14" borderId="32" xfId="0" applyFont="1" applyFill="1" applyBorder="1" applyAlignment="1">
      <alignment vertical="top"/>
    </xf>
    <xf numFmtId="0" fontId="39" fillId="29" borderId="32" xfId="0" applyFont="1" applyFill="1" applyBorder="1" applyAlignment="1">
      <alignment vertical="top"/>
    </xf>
    <xf numFmtId="0" fontId="47" fillId="29" borderId="32" xfId="0" applyFont="1" applyFill="1" applyBorder="1" applyAlignment="1">
      <alignment vertical="top" wrapText="1"/>
    </xf>
    <xf numFmtId="0" fontId="39" fillId="20" borderId="32" xfId="0" applyFont="1" applyFill="1" applyBorder="1" applyAlignment="1">
      <alignment horizontal="left" vertical="top" wrapText="1"/>
    </xf>
    <xf numFmtId="0" fontId="39" fillId="20" borderId="32" xfId="0" applyFont="1" applyFill="1" applyBorder="1" applyAlignment="1">
      <alignment horizontal="left" vertical="top"/>
    </xf>
    <xf numFmtId="0" fontId="56" fillId="14" borderId="32" xfId="0" applyFont="1" applyFill="1" applyBorder="1" applyAlignment="1">
      <alignment horizontal="left" vertical="top" wrapText="1"/>
    </xf>
    <xf numFmtId="0" fontId="56" fillId="14" borderId="32" xfId="0" applyFont="1" applyFill="1" applyBorder="1" applyAlignment="1">
      <alignment horizontal="left" vertical="top"/>
    </xf>
    <xf numFmtId="0" fontId="39" fillId="14" borderId="32" xfId="0" applyFont="1" applyFill="1" applyBorder="1" applyAlignment="1">
      <alignment horizontal="left" vertical="top"/>
    </xf>
    <xf numFmtId="0" fontId="39" fillId="29" borderId="32" xfId="0" applyFont="1" applyFill="1" applyBorder="1" applyAlignment="1">
      <alignment horizontal="left" vertical="top" wrapText="1"/>
    </xf>
    <xf numFmtId="0" fontId="39" fillId="29" borderId="32" xfId="0" applyFont="1" applyFill="1" applyBorder="1" applyAlignment="1">
      <alignment horizontal="left" vertical="top"/>
    </xf>
    <xf numFmtId="0" fontId="0" fillId="0" borderId="32" xfId="0" applyBorder="1"/>
    <xf numFmtId="0" fontId="31" fillId="3" borderId="34" xfId="0" applyFont="1" applyFill="1" applyBorder="1" applyAlignment="1">
      <alignment horizontal="center" vertical="center" wrapText="1"/>
    </xf>
    <xf numFmtId="2" fontId="58" fillId="3" borderId="0" xfId="0" applyNumberFormat="1" applyFont="1" applyFill="1" applyAlignment="1">
      <alignment horizontal="right" vertical="center" indent="1"/>
    </xf>
    <xf numFmtId="0" fontId="58" fillId="3" borderId="0" xfId="0" applyFont="1" applyFill="1" applyAlignment="1">
      <alignment horizontal="left" vertical="center"/>
    </xf>
    <xf numFmtId="9" fontId="58" fillId="3" borderId="0" xfId="0" applyNumberFormat="1" applyFont="1" applyFill="1" applyAlignment="1">
      <alignment horizontal="right" vertical="center" wrapText="1"/>
    </xf>
    <xf numFmtId="0" fontId="58" fillId="3" borderId="0" xfId="0" applyFont="1" applyFill="1" applyAlignment="1">
      <alignment horizontal="center" vertical="center"/>
    </xf>
    <xf numFmtId="9" fontId="58" fillId="3" borderId="0" xfId="1" applyFont="1" applyFill="1" applyBorder="1" applyAlignment="1">
      <alignment horizontal="right" vertical="center" wrapText="1"/>
    </xf>
    <xf numFmtId="0" fontId="58" fillId="3" borderId="0" xfId="0" applyFont="1" applyFill="1" applyAlignment="1">
      <alignment horizontal="left" vertical="center" indent="1"/>
    </xf>
    <xf numFmtId="0" fontId="31" fillId="32" borderId="0" xfId="0" applyFont="1" applyFill="1" applyAlignment="1">
      <alignment horizontal="left" vertical="center" indent="1"/>
    </xf>
    <xf numFmtId="0" fontId="25" fillId="32" borderId="0" xfId="0" applyFont="1" applyFill="1" applyAlignment="1">
      <alignment horizontal="left" vertical="center"/>
    </xf>
    <xf numFmtId="0" fontId="63" fillId="31" borderId="0" xfId="0" applyFont="1" applyFill="1" applyAlignment="1">
      <alignment horizontal="center" vertical="center"/>
    </xf>
    <xf numFmtId="9" fontId="13" fillId="32" borderId="0" xfId="0" applyNumberFormat="1" applyFont="1" applyFill="1" applyAlignment="1">
      <alignment horizontal="center" vertical="center"/>
    </xf>
    <xf numFmtId="0" fontId="65" fillId="31" borderId="0" xfId="0" applyFont="1" applyFill="1" applyAlignment="1">
      <alignment horizontal="right" vertical="center" indent="1"/>
    </xf>
    <xf numFmtId="0" fontId="63" fillId="31" borderId="0" xfId="0" applyFont="1" applyFill="1" applyAlignment="1">
      <alignment horizontal="left" vertical="center" indent="1"/>
    </xf>
    <xf numFmtId="9" fontId="64" fillId="4" borderId="0" xfId="0" applyNumberFormat="1" applyFont="1" applyFill="1" applyAlignment="1">
      <alignment horizontal="center" vertical="center"/>
    </xf>
    <xf numFmtId="9" fontId="64" fillId="33" borderId="0" xfId="0" applyNumberFormat="1" applyFont="1" applyFill="1" applyAlignment="1">
      <alignment horizontal="center" vertical="center"/>
    </xf>
    <xf numFmtId="0" fontId="38" fillId="32" borderId="0" xfId="0" applyFont="1" applyFill="1" applyAlignment="1">
      <alignment vertical="center"/>
    </xf>
    <xf numFmtId="0" fontId="51" fillId="32" borderId="0" xfId="0" applyFont="1" applyFill="1" applyAlignment="1">
      <alignment vertical="top"/>
    </xf>
    <xf numFmtId="0" fontId="51" fillId="32" borderId="0" xfId="0" applyFont="1" applyFill="1" applyAlignment="1">
      <alignment vertical="top" wrapText="1"/>
    </xf>
    <xf numFmtId="0" fontId="42" fillId="32" borderId="0" xfId="0" applyFont="1" applyFill="1" applyAlignment="1">
      <alignment vertical="top"/>
    </xf>
    <xf numFmtId="0" fontId="42" fillId="32" borderId="0" xfId="0" applyFont="1" applyFill="1" applyAlignment="1">
      <alignment vertical="top" wrapText="1"/>
    </xf>
    <xf numFmtId="0" fontId="42" fillId="32" borderId="0" xfId="0" applyFont="1" applyFill="1"/>
    <xf numFmtId="0" fontId="30" fillId="34" borderId="0" xfId="0" applyFont="1" applyFill="1" applyAlignment="1">
      <alignment horizontal="left" vertical="center" indent="1"/>
    </xf>
    <xf numFmtId="0" fontId="25" fillId="34" borderId="0" xfId="0" applyFont="1" applyFill="1" applyAlignment="1">
      <alignment horizontal="left" vertical="center"/>
    </xf>
    <xf numFmtId="9" fontId="13" fillId="34" borderId="0" xfId="0" applyNumberFormat="1" applyFont="1" applyFill="1" applyAlignment="1">
      <alignment horizontal="center" vertical="center"/>
    </xf>
    <xf numFmtId="0" fontId="58" fillId="37" borderId="0" xfId="0" applyFont="1" applyFill="1" applyAlignment="1">
      <alignment horizontal="left" vertical="center"/>
    </xf>
    <xf numFmtId="9" fontId="58" fillId="37" borderId="0" xfId="1" applyFont="1" applyFill="1" applyBorder="1" applyAlignment="1">
      <alignment horizontal="left" vertical="center"/>
    </xf>
    <xf numFmtId="0" fontId="62" fillId="37" borderId="0" xfId="0" applyFont="1" applyFill="1" applyAlignment="1">
      <alignment horizontal="center" vertical="center"/>
    </xf>
    <xf numFmtId="0" fontId="31" fillId="37" borderId="34" xfId="0" applyFont="1" applyFill="1" applyBorder="1" applyAlignment="1">
      <alignment horizontal="center" vertical="center"/>
    </xf>
    <xf numFmtId="0" fontId="31" fillId="37" borderId="34" xfId="0" applyFont="1" applyFill="1" applyBorder="1" applyAlignment="1">
      <alignment horizontal="center" vertical="center" wrapText="1"/>
    </xf>
    <xf numFmtId="0" fontId="58" fillId="37" borderId="0" xfId="0" applyFont="1" applyFill="1" applyAlignment="1">
      <alignment horizontal="center" vertical="center"/>
    </xf>
    <xf numFmtId="0" fontId="70" fillId="36" borderId="0" xfId="0" applyFont="1" applyFill="1" applyAlignment="1">
      <alignment horizontal="center" vertical="top" wrapText="1"/>
    </xf>
    <xf numFmtId="0" fontId="67" fillId="35" borderId="0" xfId="0" applyFont="1" applyFill="1" applyAlignment="1">
      <alignment horizontal="left" vertical="center" indent="1"/>
    </xf>
    <xf numFmtId="0" fontId="67" fillId="35" borderId="0" xfId="0" applyFont="1" applyFill="1" applyAlignment="1">
      <alignment horizontal="center" vertical="center"/>
    </xf>
    <xf numFmtId="0" fontId="69" fillId="35" borderId="0" xfId="0" applyFont="1" applyFill="1" applyAlignment="1">
      <alignment horizontal="right" vertical="center" indent="1"/>
    </xf>
    <xf numFmtId="9" fontId="68" fillId="36" borderId="0" xfId="0" applyNumberFormat="1" applyFont="1" applyFill="1" applyAlignment="1">
      <alignment horizontal="center" vertical="center"/>
    </xf>
    <xf numFmtId="9" fontId="68" fillId="38" borderId="0" xfId="0" applyNumberFormat="1" applyFont="1" applyFill="1" applyAlignment="1">
      <alignment horizontal="center" vertical="center"/>
    </xf>
    <xf numFmtId="0" fontId="31" fillId="39" borderId="34" xfId="0" applyFont="1" applyFill="1" applyBorder="1" applyAlignment="1">
      <alignment horizontal="center" vertical="center" wrapText="1"/>
    </xf>
    <xf numFmtId="0" fontId="32" fillId="20" borderId="0" xfId="0" applyFont="1" applyFill="1" applyAlignment="1">
      <alignment horizontal="left" vertical="center" wrapText="1" indent="1"/>
    </xf>
    <xf numFmtId="0" fontId="25" fillId="23" borderId="0" xfId="0" applyFont="1" applyFill="1" applyAlignment="1">
      <alignment horizontal="left" vertical="center" wrapText="1"/>
    </xf>
    <xf numFmtId="0" fontId="47" fillId="14" borderId="32" xfId="0" applyFont="1" applyFill="1" applyBorder="1" applyAlignment="1">
      <alignment horizontal="left" vertical="top" wrapText="1"/>
    </xf>
    <xf numFmtId="0" fontId="50" fillId="15" borderId="0" xfId="0" applyFont="1" applyFill="1" applyAlignment="1">
      <alignment horizontal="left" vertical="top" wrapText="1" indent="1"/>
    </xf>
    <xf numFmtId="0" fontId="50" fillId="15" borderId="0" xfId="0" applyFont="1" applyFill="1" applyAlignment="1">
      <alignment horizontal="left" vertical="top" wrapText="1"/>
    </xf>
    <xf numFmtId="0" fontId="71" fillId="15" borderId="29" xfId="0" applyFont="1" applyFill="1" applyBorder="1" applyAlignment="1">
      <alignment horizontal="left" vertical="top" wrapText="1" indent="1"/>
    </xf>
    <xf numFmtId="2" fontId="58" fillId="37" borderId="0" xfId="0" applyNumberFormat="1" applyFont="1" applyFill="1" applyAlignment="1">
      <alignment horizontal="right" vertical="center" indent="1"/>
    </xf>
    <xf numFmtId="2" fontId="58" fillId="37" borderId="0" xfId="0" applyNumberFormat="1" applyFont="1" applyFill="1" applyAlignment="1">
      <alignment horizontal="right" vertical="center"/>
    </xf>
    <xf numFmtId="0" fontId="47" fillId="20" borderId="32" xfId="0" applyFont="1" applyFill="1" applyBorder="1" applyAlignment="1">
      <alignment horizontal="left" vertical="top" wrapText="1"/>
    </xf>
    <xf numFmtId="2" fontId="39" fillId="20" borderId="32" xfId="0" applyNumberFormat="1" applyFont="1" applyFill="1" applyBorder="1" applyAlignment="1" applyProtection="1">
      <alignment vertical="top" wrapText="1"/>
      <protection locked="0"/>
    </xf>
    <xf numFmtId="2" fontId="39" fillId="14" borderId="32" xfId="0" applyNumberFormat="1" applyFont="1" applyFill="1" applyBorder="1" applyAlignment="1" applyProtection="1">
      <alignment horizontal="left" vertical="top" wrapText="1"/>
      <protection locked="0"/>
    </xf>
    <xf numFmtId="2" fontId="39" fillId="14" borderId="32" xfId="0" applyNumberFormat="1" applyFont="1" applyFill="1" applyBorder="1" applyAlignment="1" applyProtection="1">
      <alignment vertical="top" wrapText="1"/>
      <protection locked="0"/>
    </xf>
    <xf numFmtId="2" fontId="39" fillId="29" borderId="32" xfId="0" applyNumberFormat="1" applyFont="1" applyFill="1" applyBorder="1" applyAlignment="1" applyProtection="1">
      <alignment vertical="top" wrapText="1"/>
      <protection locked="0"/>
    </xf>
    <xf numFmtId="2" fontId="39" fillId="20" borderId="32" xfId="0" applyNumberFormat="1" applyFont="1" applyFill="1" applyBorder="1" applyAlignment="1" applyProtection="1">
      <alignment horizontal="left" vertical="top" wrapText="1"/>
      <protection locked="0"/>
    </xf>
    <xf numFmtId="2" fontId="39" fillId="29" borderId="32" xfId="0" applyNumberFormat="1" applyFont="1" applyFill="1" applyBorder="1" applyAlignment="1" applyProtection="1">
      <alignment horizontal="left" vertical="top" wrapText="1"/>
      <protection locked="0"/>
    </xf>
    <xf numFmtId="2" fontId="39" fillId="14" borderId="33" xfId="0" applyNumberFormat="1" applyFont="1" applyFill="1" applyBorder="1" applyAlignment="1" applyProtection="1">
      <alignment horizontal="left" vertical="top" wrapText="1"/>
      <protection locked="0"/>
    </xf>
    <xf numFmtId="2" fontId="39" fillId="20" borderId="32" xfId="0" applyNumberFormat="1" applyFont="1" applyFill="1" applyBorder="1" applyAlignment="1" applyProtection="1">
      <alignment horizontal="left" vertical="top"/>
      <protection locked="0"/>
    </xf>
    <xf numFmtId="2" fontId="56" fillId="14" borderId="32" xfId="0" applyNumberFormat="1" applyFont="1" applyFill="1" applyBorder="1" applyAlignment="1" applyProtection="1">
      <alignment horizontal="left" vertical="top"/>
      <protection locked="0"/>
    </xf>
    <xf numFmtId="2" fontId="39" fillId="14" borderId="32" xfId="0" applyNumberFormat="1" applyFont="1" applyFill="1" applyBorder="1" applyAlignment="1" applyProtection="1">
      <alignment horizontal="left" vertical="top"/>
      <protection locked="0"/>
    </xf>
    <xf numFmtId="0" fontId="31" fillId="40" borderId="34" xfId="0" applyFont="1" applyFill="1" applyBorder="1" applyAlignment="1">
      <alignment horizontal="center" vertical="center" wrapText="1"/>
    </xf>
    <xf numFmtId="0" fontId="43" fillId="0" borderId="0" xfId="0" applyFont="1" applyAlignment="1">
      <alignment horizontal="center" vertical="center"/>
    </xf>
    <xf numFmtId="0" fontId="39" fillId="18" borderId="0" xfId="0" applyFont="1" applyFill="1" applyAlignment="1">
      <alignment horizontal="left" vertical="center" wrapText="1"/>
    </xf>
    <xf numFmtId="17" fontId="44" fillId="10" borderId="0" xfId="0" applyNumberFormat="1" applyFont="1" applyFill="1" applyAlignment="1">
      <alignment horizontal="center" vertical="center"/>
    </xf>
    <xf numFmtId="0" fontId="44" fillId="10" borderId="0" xfId="0" applyFont="1" applyFill="1" applyAlignment="1">
      <alignment horizontal="center" vertical="center"/>
    </xf>
    <xf numFmtId="0" fontId="38" fillId="10" borderId="0" xfId="0" applyFont="1" applyFill="1" applyAlignment="1">
      <alignment horizontal="center" vertical="center"/>
    </xf>
    <xf numFmtId="0" fontId="47" fillId="18" borderId="0" xfId="0" applyFont="1" applyFill="1" applyAlignment="1">
      <alignment horizontal="left" vertical="center" wrapText="1"/>
    </xf>
    <xf numFmtId="0" fontId="39" fillId="14" borderId="0" xfId="0" applyFont="1" applyFill="1" applyAlignment="1">
      <alignment vertical="center" wrapText="1"/>
    </xf>
    <xf numFmtId="0" fontId="39" fillId="18" borderId="0" xfId="0" applyFont="1" applyFill="1" applyAlignment="1" applyProtection="1">
      <alignment horizontal="left" vertical="center" wrapText="1"/>
      <protection locked="0"/>
    </xf>
    <xf numFmtId="0" fontId="46" fillId="14" borderId="0" xfId="0" applyFont="1" applyFill="1" applyAlignment="1">
      <alignment horizontal="left" vertical="center" wrapText="1" indent="3"/>
    </xf>
    <xf numFmtId="0" fontId="39" fillId="14" borderId="0" xfId="0" applyFont="1" applyFill="1" applyAlignment="1">
      <alignment horizontal="left" vertical="center" wrapText="1"/>
    </xf>
    <xf numFmtId="0" fontId="46" fillId="14" borderId="0" xfId="0" applyFont="1" applyFill="1" applyAlignment="1">
      <alignment horizontal="left" vertical="center" indent="3"/>
    </xf>
    <xf numFmtId="0" fontId="74" fillId="18" borderId="0" xfId="0" applyFont="1" applyFill="1" applyAlignment="1">
      <alignment horizontal="center" vertical="center" wrapText="1"/>
    </xf>
    <xf numFmtId="0" fontId="75" fillId="18" borderId="0" xfId="0" applyFont="1" applyFill="1" applyAlignment="1" applyProtection="1">
      <alignment horizontal="left" vertical="top" wrapText="1"/>
      <protection locked="0"/>
    </xf>
    <xf numFmtId="0" fontId="52" fillId="17" borderId="0" xfId="0" applyFont="1" applyFill="1" applyAlignment="1">
      <alignment horizontal="left" vertical="top" wrapText="1" indent="1"/>
    </xf>
    <xf numFmtId="0" fontId="35" fillId="17" borderId="0" xfId="0" applyFont="1" applyFill="1" applyAlignment="1">
      <alignment horizontal="left" vertical="top" wrapText="1" indent="1"/>
    </xf>
    <xf numFmtId="0" fontId="53" fillId="28" borderId="0" xfId="0" applyFont="1" applyFill="1" applyAlignment="1">
      <alignment horizontal="left" vertical="center" wrapText="1" indent="1"/>
    </xf>
    <xf numFmtId="0" fontId="50" fillId="28" borderId="0" xfId="0" applyFont="1" applyFill="1" applyAlignment="1">
      <alignment horizontal="left" vertical="center" wrapText="1" indent="1"/>
    </xf>
    <xf numFmtId="0" fontId="58" fillId="16" borderId="0" xfId="0" applyFont="1" applyFill="1" applyAlignment="1">
      <alignment horizontal="right" vertical="center" wrapText="1"/>
    </xf>
    <xf numFmtId="0" fontId="58" fillId="16" borderId="0" xfId="0" applyFont="1" applyFill="1" applyAlignment="1">
      <alignment horizontal="right" vertical="center"/>
    </xf>
    <xf numFmtId="0" fontId="71" fillId="15" borderId="29" xfId="0" applyFont="1" applyFill="1" applyBorder="1" applyAlignment="1">
      <alignment horizontal="left" vertical="top" wrapText="1" indent="1"/>
    </xf>
    <xf numFmtId="0" fontId="59" fillId="26" borderId="0" xfId="0" applyFont="1" applyFill="1" applyAlignment="1">
      <alignment horizontal="center" vertical="center" wrapText="1"/>
    </xf>
    <xf numFmtId="0" fontId="59" fillId="26" borderId="0" xfId="0" applyFont="1" applyFill="1" applyAlignment="1">
      <alignment horizontal="left" vertical="center" wrapText="1"/>
    </xf>
    <xf numFmtId="0" fontId="71" fillId="15" borderId="29" xfId="0" applyFont="1" applyFill="1" applyBorder="1" applyAlignment="1">
      <alignment horizontal="left" vertical="top" wrapText="1"/>
    </xf>
    <xf numFmtId="0" fontId="50" fillId="28" borderId="31" xfId="0" applyFont="1" applyFill="1" applyBorder="1" applyAlignment="1">
      <alignment horizontal="left" vertical="center" wrapText="1" indent="1"/>
    </xf>
    <xf numFmtId="0" fontId="54" fillId="15" borderId="29" xfId="0" applyFont="1" applyFill="1" applyBorder="1" applyAlignment="1">
      <alignment horizontal="left" vertical="top" wrapText="1" indent="1"/>
    </xf>
    <xf numFmtId="0" fontId="50" fillId="12" borderId="29" xfId="0" applyFont="1" applyFill="1" applyBorder="1" applyAlignment="1">
      <alignment horizontal="left" vertical="top" wrapText="1" indent="1"/>
    </xf>
    <xf numFmtId="0" fontId="66" fillId="4" borderId="0" xfId="0" applyFont="1" applyFill="1" applyAlignment="1">
      <alignment horizontal="left" vertical="top" wrapText="1" indent="2"/>
    </xf>
    <xf numFmtId="0" fontId="58" fillId="3" borderId="0" xfId="0" applyFont="1" applyFill="1" applyAlignment="1">
      <alignment horizontal="right" vertical="center"/>
    </xf>
    <xf numFmtId="0" fontId="66" fillId="4" borderId="0" xfId="0" applyFont="1" applyFill="1" applyAlignment="1">
      <alignment horizontal="center" vertical="top" wrapText="1"/>
    </xf>
    <xf numFmtId="0" fontId="50" fillId="15" borderId="0" xfId="0" applyFont="1" applyFill="1" applyAlignment="1">
      <alignment horizontal="left" vertical="top" wrapText="1"/>
    </xf>
    <xf numFmtId="0" fontId="59" fillId="26" borderId="0" xfId="0" applyFont="1" applyFill="1" applyAlignment="1">
      <alignment horizontal="right" vertical="center" wrapText="1"/>
    </xf>
    <xf numFmtId="0" fontId="58" fillId="3" borderId="35" xfId="0" applyFont="1" applyFill="1" applyBorder="1" applyAlignment="1">
      <alignment horizontal="right" vertical="center"/>
    </xf>
    <xf numFmtId="0" fontId="58" fillId="37" borderId="0" xfId="0" applyFont="1" applyFill="1" applyAlignment="1">
      <alignment horizontal="right" vertical="center"/>
    </xf>
    <xf numFmtId="0" fontId="50" fillId="15" borderId="0" xfId="0" applyFont="1" applyFill="1" applyAlignment="1">
      <alignment vertical="top" wrapText="1"/>
    </xf>
    <xf numFmtId="0" fontId="61" fillId="36" borderId="0" xfId="0" applyFont="1" applyFill="1" applyAlignment="1">
      <alignment horizontal="left" vertical="top" wrapText="1"/>
    </xf>
    <xf numFmtId="0" fontId="61" fillId="36" borderId="0" xfId="0" applyFont="1" applyFill="1" applyAlignment="1">
      <alignment horizontal="center" vertical="top" wrapText="1"/>
    </xf>
    <xf numFmtId="0" fontId="70" fillId="36" borderId="0" xfId="0" applyFont="1" applyFill="1" applyAlignment="1">
      <alignment horizontal="left" vertical="top" wrapText="1"/>
    </xf>
    <xf numFmtId="0" fontId="70" fillId="36" borderId="0" xfId="0" applyFont="1" applyFill="1" applyAlignment="1">
      <alignment horizontal="center" vertical="top" wrapText="1"/>
    </xf>
    <xf numFmtId="0" fontId="38" fillId="34" borderId="0" xfId="0" applyFont="1" applyFill="1" applyAlignment="1">
      <alignment horizontal="left" vertical="center"/>
    </xf>
    <xf numFmtId="0" fontId="7" fillId="0" borderId="6" xfId="0" applyFont="1" applyBorder="1" applyAlignment="1">
      <alignment horizontal="left" vertical="top" wrapText="1"/>
    </xf>
    <xf numFmtId="0" fontId="7" fillId="0" borderId="19" xfId="0" applyFont="1" applyBorder="1" applyAlignment="1">
      <alignment horizontal="left" vertical="top" wrapText="1"/>
    </xf>
    <xf numFmtId="0" fontId="9" fillId="2" borderId="26" xfId="0" applyFont="1" applyFill="1" applyBorder="1" applyAlignment="1">
      <alignment horizontal="center" wrapText="1"/>
    </xf>
    <xf numFmtId="0" fontId="9" fillId="2" borderId="27" xfId="0" applyFont="1" applyFill="1" applyBorder="1" applyAlignment="1">
      <alignment horizontal="center" wrapText="1"/>
    </xf>
    <xf numFmtId="0" fontId="9" fillId="2" borderId="28" xfId="0" applyFont="1" applyFill="1" applyBorder="1" applyAlignment="1">
      <alignment horizontal="center" wrapText="1"/>
    </xf>
    <xf numFmtId="0" fontId="5" fillId="11" borderId="10" xfId="0" applyFont="1" applyFill="1" applyBorder="1" applyAlignment="1">
      <alignment horizontal="left" vertical="top" wrapText="1"/>
    </xf>
    <xf numFmtId="0" fontId="5" fillId="11" borderId="24" xfId="0" applyFont="1" applyFill="1" applyBorder="1" applyAlignment="1">
      <alignment horizontal="left" vertical="top" wrapText="1"/>
    </xf>
    <xf numFmtId="0" fontId="5" fillId="11" borderId="14" xfId="0" applyFont="1" applyFill="1" applyBorder="1" applyAlignment="1">
      <alignment horizontal="left" vertical="top" wrapText="1"/>
    </xf>
    <xf numFmtId="0" fontId="5" fillId="11" borderId="18" xfId="0" applyFont="1" applyFill="1" applyBorder="1" applyAlignment="1">
      <alignment horizontal="left" vertical="top" wrapText="1"/>
    </xf>
    <xf numFmtId="0" fontId="6" fillId="5" borderId="14" xfId="0" applyFont="1" applyFill="1" applyBorder="1" applyAlignment="1">
      <alignment horizontal="left" vertical="top" wrapText="1"/>
    </xf>
    <xf numFmtId="0" fontId="6" fillId="5" borderId="18" xfId="0" applyFont="1" applyFill="1" applyBorder="1" applyAlignment="1">
      <alignment horizontal="left" vertical="top" wrapText="1"/>
    </xf>
    <xf numFmtId="0" fontId="7" fillId="0" borderId="6" xfId="0" applyFont="1" applyBorder="1" applyAlignment="1">
      <alignment horizontal="left" vertical="top"/>
    </xf>
    <xf numFmtId="0" fontId="7" fillId="0" borderId="9" xfId="0" applyFont="1" applyBorder="1" applyAlignment="1">
      <alignment horizontal="left" vertical="top"/>
    </xf>
    <xf numFmtId="0" fontId="7" fillId="0" borderId="19" xfId="0" applyFont="1" applyBorder="1" applyAlignment="1">
      <alignment horizontal="left" vertical="top"/>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33" fillId="24" borderId="0" xfId="0" applyFont="1" applyFill="1" applyAlignment="1">
      <alignment horizontal="left" vertical="top" wrapText="1"/>
    </xf>
    <xf numFmtId="0" fontId="34" fillId="24" borderId="0" xfId="0" applyFont="1" applyFill="1" applyAlignment="1">
      <alignment horizontal="left" vertical="top" wrapText="1" indent="1"/>
    </xf>
    <xf numFmtId="0" fontId="35" fillId="24" borderId="0" xfId="0" applyFont="1" applyFill="1" applyAlignment="1">
      <alignment horizontal="left" vertical="top" wrapText="1" indent="1"/>
    </xf>
    <xf numFmtId="0" fontId="33" fillId="24" borderId="0" xfId="0" applyFont="1" applyFill="1" applyAlignment="1">
      <alignment horizontal="left" vertical="top" wrapText="1" indent="1"/>
    </xf>
    <xf numFmtId="0" fontId="50" fillId="15" borderId="0" xfId="0" applyFont="1" applyFill="1" applyAlignment="1">
      <alignment horizontal="left" vertical="top" wrapText="1" indent="1"/>
    </xf>
    <xf numFmtId="0" fontId="37" fillId="15" borderId="0" xfId="0" applyFont="1" applyFill="1" applyAlignment="1">
      <alignment horizontal="left" vertical="top" wrapText="1" indent="1"/>
    </xf>
    <xf numFmtId="0" fontId="58" fillId="23" borderId="0" xfId="0" applyFont="1" applyFill="1" applyAlignment="1">
      <alignment horizontal="right" vertical="center"/>
    </xf>
    <xf numFmtId="0" fontId="58" fillId="23" borderId="0" xfId="0" applyFont="1" applyFill="1" applyAlignment="1">
      <alignment horizontal="left" vertical="top"/>
    </xf>
    <xf numFmtId="0" fontId="16" fillId="26" borderId="0" xfId="0" applyFont="1" applyFill="1" applyAlignment="1">
      <alignment horizontal="center" vertical="center"/>
    </xf>
    <xf numFmtId="9" fontId="26" fillId="0" borderId="0" xfId="0" applyNumberFormat="1" applyFont="1" applyAlignment="1">
      <alignment horizontal="right" vertical="center" wrapText="1"/>
    </xf>
    <xf numFmtId="0" fontId="72" fillId="0" borderId="0" xfId="0" applyFont="1" applyAlignment="1">
      <alignment horizontal="center" vertical="center" wrapText="1"/>
    </xf>
  </cellXfs>
  <cellStyles count="3">
    <cellStyle name="Hyperlink" xfId="2" builtinId="8"/>
    <cellStyle name="Normal" xfId="0" builtinId="0"/>
    <cellStyle name="Percent" xfId="1" builtinId="5"/>
  </cellStyles>
  <dxfs count="7">
    <dxf>
      <font>
        <b val="0"/>
      </font>
      <alignment horizontal="general" vertical="bottom" textRotation="0" wrapText="1" indent="0" justifyLastLine="0" shrinkToFit="0" readingOrder="0"/>
    </dxf>
    <dxf>
      <font>
        <b val="0"/>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FF9661"/>
      <color rgb="FFDDF3F3"/>
      <color rgb="FFCDE8E8"/>
      <color rgb="FFB9DEDE"/>
      <color rgb="FF70BABA"/>
      <color rgb="FF319CA3"/>
      <color rgb="FF00777F"/>
      <color rgb="FF00868F"/>
      <color rgb="FF9ACCCC"/>
      <color rgb="FF7B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 Id="rId22" Type="http://schemas.openxmlformats.org/officeDocument/2006/relationships/customXml" Target="../customXml/item3.xml"/></Relationships>
</file>

<file path=xl/documenttasks/documenttask1.xml><?xml version="1.0" encoding="utf-8"?>
<Tasks xmlns="http://schemas.microsoft.com/office/tasks/2019/documenttasks">
  <Task id="{4ACD3B5D-FF06-493E-B8D3-74701CA940A1}">
    <Anchor>
      <Comment id="{72834483-6EDF-4CA4-AB1A-AD65C28D134E}"/>
    </Anchor>
    <History>
      <Event time="2024-11-06T19:46:16.39" id="{286963AA-09D2-A441-B4C5-59DBB91D6739}">
        <Attribution userId="S::dbarba@worldjusticeproject.org::0b4f275b-ed3c-4599-9161-375e2fd71829" userName="Daniela Barba" userProvider="AD"/>
        <Anchor>
          <Comment id="{72834483-6EDF-4CA4-AB1A-AD65C28D134E}"/>
        </Anchor>
        <Create/>
      </Event>
      <Event time="2024-11-06T19:46:16.39" id="{7B338676-D814-F446-ABDC-9E6399B6763A}">
        <Attribution userId="S::dbarba@worldjusticeproject.org::0b4f275b-ed3c-4599-9161-375e2fd71829" userName="Daniela Barba" userProvider="AD"/>
        <Anchor>
          <Comment id="{72834483-6EDF-4CA4-AB1A-AD65C28D134E}"/>
        </Anchor>
        <Assign userId="S::ghulseman@worldjusticeproject.org::71135f3d-8019-42b5-b483-d340232d63cc" userName="Grace Hulseman" userProvider="AD"/>
      </Event>
      <Event time="2024-11-06T19:46:16.39" id="{83301702-1324-1849-8D32-356133E42740}">
        <Attribution userId="S::dbarba@worldjusticeproject.org::0b4f275b-ed3c-4599-9161-375e2fd71829" userName="Daniela Barba" userProvider="AD"/>
        <Anchor>
          <Comment id="{72834483-6EDF-4CA4-AB1A-AD65C28D134E}"/>
        </Anchor>
        <SetTitle title="@Grace Hulseman in passing, what happens when there is no LNS, then it would follow an expert advice (think GPP or QRQ). Suggest rephrasing as legal needs assessment. "/>
      </Event>
      <Event time="2024-11-07T16:02:53.82" id="{B3E64848-54E8-4241-9C19-1A0C4B6FD124}">
        <Attribution userId="S::ghulseman@worldjusticeproject.org::71135f3d-8019-42b5-b483-d340232d63cc" userName="Grace Hulseman" userProvider="AD"/>
        <Progress percentComplete="100"/>
      </Event>
    </History>
  </Task>
  <Task id="{CC17E2AB-0EFA-4CE4-A889-F61C711B607E}">
    <Anchor>
      <Comment id="{30822B6C-3766-40F0-B3B8-1F22476B5C30}"/>
    </Anchor>
    <History>
      <Event time="2024-11-06T22:53:07.17" id="{BCAE6C16-A9B2-B743-86AB-B47507A651A7}">
        <Attribution userId="S::dbarba@worldjusticeproject.org::0b4f275b-ed3c-4599-9161-375e2fd71829" userName="Daniela Barba" userProvider="AD"/>
        <Anchor>
          <Comment id="{30822B6C-3766-40F0-B3B8-1F22476B5C30}"/>
        </Anchor>
        <Create/>
      </Event>
      <Event time="2024-11-06T22:53:07.17" id="{F5868984-D9C1-8D4D-83BC-515BDB865086}">
        <Attribution userId="S::dbarba@worldjusticeproject.org::0b4f275b-ed3c-4599-9161-375e2fd71829" userName="Daniela Barba" userProvider="AD"/>
        <Anchor>
          <Comment id="{30822B6C-3766-40F0-B3B8-1F22476B5C30}"/>
        </Anchor>
        <Assign userId="S::ghulseman@worldjusticeproject.org::71135f3d-8019-42b5-b483-d340232d63cc" userName="Grace Hulseman" userProvider="AD"/>
      </Event>
      <Event time="2024-11-06T22:53:07.17" id="{51DB13F3-CBE3-6F4F-B22E-0EA8BA15E0B4}">
        <Attribution userId="S::dbarba@worldjusticeproject.org::0b4f275b-ed3c-4599-9161-375e2fd71829" userName="Daniela Barba" userProvider="AD"/>
        <Anchor>
          <Comment id="{30822B6C-3766-40F0-B3B8-1F22476B5C30}"/>
        </Anchor>
        <SetTitle title="@Grace Hulseman, @Hannah Rigazzi, @Gustavo Adolfo Núñez Peralta, and @Horacio Ortiz, to discuss / confirm. In my view, these dimensions are not indispensable, given the docus on enabling reforms at the dimension level. Thoughts? "/>
      </Event>
    </History>
  </Task>
  <Task id="{3C9547CD-0992-4BD1-9392-210CB7026FD0}">
    <Anchor>
      <Comment id="{F7BE6BD7-F5DB-455F-8B32-E4A2E3FA9F8C}"/>
    </Anchor>
    <History>
      <Event time="2024-11-07T16:46:44.19" id="{60B93346-1233-5E4D-A8E2-E96987DFC0AC}">
        <Attribution userId="S::dbarba@worldjusticeproject.org::0b4f275b-ed3c-4599-9161-375e2fd71829" userName="Daniela Barba" userProvider="AD"/>
        <Anchor>
          <Comment id="{F7BE6BD7-F5DB-455F-8B32-E4A2E3FA9F8C}"/>
        </Anchor>
        <Create/>
      </Event>
      <Event time="2024-11-07T16:46:44.19" id="{F262852A-CBD5-3848-8145-EB7928B5BD52}">
        <Attribution userId="S::dbarba@worldjusticeproject.org::0b4f275b-ed3c-4599-9161-375e2fd71829" userName="Daniela Barba" userProvider="AD"/>
        <Anchor>
          <Comment id="{F7BE6BD7-F5DB-455F-8B32-E4A2E3FA9F8C}"/>
        </Anchor>
        <Assign userId="S::ghulseman@worldjusticeproject.org::71135f3d-8019-42b5-b483-d340232d63cc" userName="Grace Hulseman" userProvider="AD"/>
      </Event>
      <Event time="2024-11-07T16:46:44.19" id="{B52BCED1-A782-6144-B64E-8F46DE6B3328}">
        <Attribution userId="S::dbarba@worldjusticeproject.org::0b4f275b-ed3c-4599-9161-375e2fd71829" userName="Daniela Barba" userProvider="AD"/>
        <Anchor>
          <Comment id="{F7BE6BD7-F5DB-455F-8B32-E4A2E3FA9F8C}"/>
        </Anchor>
        <SetTitle title="@Grace Hulseman and @Hannah Rigazzi Should we include under LIA services an indicator following up on Arsa’s insight of how her organization’s activities were limited by laws preventing public officers from taking actions that are not explicitly mandated…"/>
      </Event>
    </History>
  </Task>
</Tasks>
</file>

<file path=xl/drawings/_rels/drawing1.xml.rels><?xml version="1.0" encoding="UTF-8" standalone="yes"?>
<Relationships xmlns="http://schemas.openxmlformats.org/package/2006/relationships"><Relationship Id="rId1" Type="http://schemas.openxmlformats.org/officeDocument/2006/relationships/hyperlink" Target="https://forms.gle/PwREGFUzdwKDUqtN7" TargetMode="External"/></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0</xdr:colOff>
      <xdr:row>11</xdr:row>
      <xdr:rowOff>0</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66BF588A-B60D-20DE-8F9F-6F6D5E6F7CDA}"/>
            </a:ext>
          </a:extLst>
        </xdr:cNvPr>
        <xdr:cNvSpPr/>
      </xdr:nvSpPr>
      <xdr:spPr>
        <a:xfrm>
          <a:off x="3220357" y="6811131"/>
          <a:ext cx="8678333" cy="566964"/>
        </a:xfrm>
        <a:prstGeom prst="roundRect">
          <a:avLst/>
        </a:prstGeom>
        <a:solidFill>
          <a:srgbClr val="482D8B"/>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lang="en-US" sz="1400" b="1">
              <a:ln>
                <a:noFill/>
              </a:ln>
              <a:solidFill>
                <a:schemeClr val="bg1"/>
              </a:solidFill>
              <a:latin typeface="Lato" panose="020F0502020204030203" pitchFamily="34" charset="0"/>
            </a:rPr>
            <a:t>CLICK</a:t>
          </a:r>
          <a:r>
            <a:rPr lang="en-US" sz="1400" b="1" baseline="0">
              <a:ln>
                <a:noFill/>
              </a:ln>
              <a:solidFill>
                <a:schemeClr val="bg1"/>
              </a:solidFill>
              <a:latin typeface="Lato" panose="020F0502020204030203" pitchFamily="34" charset="0"/>
            </a:rPr>
            <a:t> HERE TO SUBMIT THE FORM</a:t>
          </a:r>
          <a:endParaRPr lang="en-US" sz="1400" b="1">
            <a:ln>
              <a:noFill/>
            </a:ln>
            <a:solidFill>
              <a:schemeClr val="bg1"/>
            </a:solidFill>
            <a:latin typeface="Lato" panose="020F0502020204030203"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Daniela Barba" id="{224D0962-D0BE-4DE2-B528-E35C7028C8B3}" userId="dbarba@worldjusticeproject.org" providerId="PeoplePicker"/>
  <person displayName="Horacio Ortiz" id="{D645D810-0628-42B4-BC55-9BC9939A5CAE}" userId="hortiz@worldjusticeproject.org" providerId="PeoplePicker"/>
  <person displayName="Hannah Rigazzi" id="{538BD1AF-D930-45E1-93A7-CA3663D68B51}" userId="hrigazzi@worldjusticeproject.org" providerId="PeoplePicker"/>
  <person displayName="Grace Hulseman" id="{BD4A2315-899A-4F0C-8CE7-A8D7F70A21F5}" userId="ghulseman@worldjusticeproject.org" providerId="PeoplePicker"/>
  <person displayName="Gustavo Adolfo Núñez Peralta" id="{526C90A1-E4B2-4295-A23C-7553694C7ECC}" userId="gnunezperalta@worldjusticeproject.org" providerId="PeoplePicker"/>
  <person displayName="Daniela Barba" id="{4109F1C3-527C-40DF-9A44-EC7A095F9C50}" userId="S::dbarba@worldjusticeproject.org::0b4f275b-ed3c-4599-9161-375e2fd71829" providerId="AD"/>
  <person displayName="Horacio Ortiz" id="{1D3AA61E-F034-42D1-BC81-88A6AA5D0FD6}" userId="S::hortiz@worldjusticeproject.org::33493f05-5e0d-4120-a53a-747dc6b8e1af" providerId="AD"/>
  <person displayName="Hannah Rigazzi" id="{DD82744B-D022-49DC-A130-DF4EF7A5A6D5}" userId="S::hrigazzi@worldjusticeproject.org::34bf3ffd-d054-4a2a-b163-8cf1599bdd27" providerId="AD"/>
  <person displayName="Grace Hulseman" id="{2C2A44F7-09C2-4770-93B6-D5B06CBD8CC1}" userId="S::ghulseman@worldjusticeproject.org::71135f3d-8019-42b5-b483-d340232d63cc"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F67553-C5B0-4B23-81AD-0E6BB4EFADAC}" name="Table14" displayName="Table14" ref="B3:K33" totalsRowShown="0" headerRowDxfId="6">
  <autoFilter ref="B3:K33" xr:uid="{EE693CF7-961F-40A5-83B4-4A2617C7A2C5}"/>
  <tableColumns count="10">
    <tableColumn id="1" xr3:uid="{E8745144-E024-4CA4-97F0-67B15EC46CF3}" name="Dimension" dataDxfId="5"/>
    <tableColumn id="2" xr3:uid="{1BC39608-87BF-477C-B8BE-BD932C1B0929}" name="Indicator"/>
    <tableColumn id="7" xr3:uid="{9C8CB890-3D08-4BF7-B9B3-C6F6ABC86C51}" name="Sub-Indicator"/>
    <tableColumn id="3" xr3:uid="{50A7FA11-80BF-4B8F-B153-0E8870252A44}" name="Measurement/Scoring Notes"/>
    <tableColumn id="4" xr3:uid="{BFCAA15E-F321-42BD-A8C9-723BFD31BD73}" name="Information Sources"/>
    <tableColumn id="8" xr3:uid="{E5406464-B702-4146-A291-3B266D353BF7}" name="Primary Goal of the Indicator (Justice technology selection, identification of key policy reforms, or both)"/>
    <tableColumn id="6" xr3:uid="{CBD455E9-30C5-44EA-AB9B-9D75BAB56234}" name="Potential Policy Solutions If ==No (@ the Indicator Level)"/>
    <tableColumn id="9" xr3:uid="{213312FC-EC01-4449-872E-BEFC33C41EE6}" name="Justice Technology Implications"/>
    <tableColumn id="10" xr3:uid="{37E74D9D-715B-4CF4-AAAA-C8E38837E0A6}" name="Make or Break for the use of justice technology"/>
    <tableColumn id="5" xr3:uid="{C0A3F190-0756-45B3-9B95-ABB804B175E1}" name="Internal Notes"/>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4F20E6-3589-46B0-A525-5698D3E4F812}" name="Table143" displayName="Table143" ref="B3:K27" totalsRowShown="0" headerRowDxfId="4">
  <autoFilter ref="B3:K27" xr:uid="{EE693CF7-961F-40A5-83B4-4A2617C7A2C5}"/>
  <tableColumns count="10">
    <tableColumn id="1" xr3:uid="{B85BDB1A-4C21-4997-A710-980789A2CC55}" name="Dimension" dataDxfId="3"/>
    <tableColumn id="2" xr3:uid="{2A7BA553-B03F-4126-BAAF-DBB868795398}" name="Indicator"/>
    <tableColumn id="7" xr3:uid="{B297B1EF-A84F-4948-BCEA-4328B91442FD}" name="Sub-Indicator"/>
    <tableColumn id="3" xr3:uid="{550DCD53-861A-4CA8-ADAA-4E4DE5131F68}" name="Measurement/Scoring Notes"/>
    <tableColumn id="4" xr3:uid="{593989A0-E23A-42DA-98A4-D59AC1D7F946}" name="Information Sources"/>
    <tableColumn id="8" xr3:uid="{5288C4ED-572F-48FF-8269-73E4D29B72F4}" name="Primary Goal of the Indicator (Justice technology selection, identification of key policy reforms, or both)"/>
    <tableColumn id="6" xr3:uid="{AA2FC557-AF36-43ED-8542-3564C0967A51}" name="Potential Policy Solutions If ==No (@ the Indicator Level)"/>
    <tableColumn id="9" xr3:uid="{F317585F-C741-46A9-8143-5F935CA29CCD}" name="Justice Technology Implications"/>
    <tableColumn id="10" xr3:uid="{E5E2803B-7174-47B0-8576-4AD4EBB339B4}" name="Make or Break for the use of justice technology"/>
    <tableColumn id="5" xr3:uid="{212BCB35-A4F7-47ED-9270-78B1533811E2}" name="Internal Notes"/>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01FEFE-6FD3-4BC2-91C9-FFC5B156C1A9}" name="Table14346" displayName="Table14346" ref="B5:B30" totalsRowShown="0" headerRowDxfId="2" dataDxfId="1">
  <autoFilter ref="B5:B30" xr:uid="{EE693CF7-961F-40A5-83B4-4A2617C7A2C5}"/>
  <tableColumns count="1">
    <tableColumn id="1" xr3:uid="{6B74C1BA-02FE-4E53-8E41-096A65D03AF7}" name="Dimensi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3" dT="2024-10-24T12:42:21.99" personId="{2C2A44F7-09C2-4770-93B6-D5B06CBD8CC1}" id="{1247D028-A0B0-4547-8843-183DF65C9726}">
    <text>To discuss: how much nuance do we want to capture in the scoring? 
EBRD uses a scale of 0-3, AJAT uses 1-5. Sticking with a binary here for now but will need to discuss further.</text>
  </threadedComment>
  <threadedComment ref="D5" dT="2024-10-23T17:22:24.94" personId="{2C2A44F7-09C2-4770-93B6-D5B06CBD8CC1}" id="{0FEBC9E2-C64D-4E51-83A1-E0AA85109135}">
    <text>This indicator is loosely informed by indicator 1B from the AJAT tool, which measures “Is the statutory legal framework clear, unambiguous, and internally consistent such that citizens have a high degree of legal certainty regarding applicable laws and procedures.”</text>
  </threadedComment>
  <threadedComment ref="E7" dT="2024-10-24T12:47:57.87" personId="{2C2A44F7-09C2-4770-93B6-D5B06CBD8CC1}" id="{980DCB48-2DE5-48F8-A3BC-414D9179D80A}">
    <text>This links to Pillar 3 and the question around if there is a certification/credentialization process for non-lawyers.</text>
  </threadedComment>
  <threadedComment ref="D10" dT="2024-10-24T12:55:36.93" personId="{2C2A44F7-09C2-4770-93B6-D5B06CBD8CC1}" id="{79D4F028-97E0-400A-849E-B1C250D16755}">
    <text>To discuss (and the below) – how does this inform the selection of a justice technology? This came up in the consultations (E.g., Tiana Lee’s) about how the lack of a right to counsel increases likelihood of self-representation. 
However, I’m not sure if this is critical to include here w/r/t selecting the most appropriate justice technology.</text>
  </threadedComment>
  <threadedComment ref="D12" dT="2024-10-23T19:34:10.88" personId="{2C2A44F7-09C2-4770-93B6-D5B06CBD8CC1}" id="{88AE7386-7B87-4C8C-840E-F92890CBB07E}">
    <text>The logic flow here is (1) are there laws, (2) if so, are those laws clear, and (3) if so, what do those laws say.</text>
  </threadedComment>
  <threadedComment ref="D17" dT="2024-11-04T19:12:04.70" personId="{DD82744B-D022-49DC-A130-DF4EF7A5A6D5}" id="{364DA76C-BF2A-495B-A80A-5D850F0FB585}">
    <text xml:space="preserve">Whether there is legislation governing the use of generative AI in the provision of justice. </text>
  </threadedComment>
  <threadedComment ref="E17" dT="2024-11-04T18:36:11.78" personId="{DD82744B-D022-49DC-A130-DF4EF7A5A6D5}" id="{6062658D-9ADB-4E3C-99F2-2E2E19F3E95C}">
    <text>Should it be more broad to include gov’t services OR more specific to be tailored to family justice services</text>
  </threadedComment>
  <threadedComment ref="C18" dT="2024-10-23T19:39:38.42" personId="{2C2A44F7-09C2-4770-93B6-D5B06CBD8CC1}" id="{F0C7E16C-50AD-4517-8FF2-47FD8048982F}">
    <text>To discuss – is this necessary if we’re focusing specific on the use of ICTs in the justice sector?</text>
  </threadedComment>
  <threadedComment ref="C18" dT="2024-10-23T19:40:27.00" personId="{2C2A44F7-09C2-4770-93B6-D5B06CBD8CC1}" id="{F7C13D03-8321-4DA8-8010-691B5EEAC37A}" parentId="{F0C7E16C-50AD-4517-8FF2-47FD8048982F}">
    <text>If including both, I think this indicator should precede the other on the use of ICTs in the justice sector since this is the more generalizable of the two.</text>
  </threadedComment>
  <threadedComment ref="C21" dT="2024-10-29T17:46:51.74" personId="{2C2A44F7-09C2-4770-93B6-D5B06CBD8CC1}" id="{0076665F-5AA0-46B3-A569-9806CB53FF92}">
    <text>This is broader – more about tech generally. Also include laws re: gen AI?</text>
  </threadedComment>
  <threadedComment ref="G21" dT="2024-10-24T14:03:33.63" personId="{2C2A44F7-09C2-4770-93B6-D5B06CBD8CC1}" id="{E6A89E0A-C455-427F-94D8-DE5BFA2890D6}">
    <text>Data privacy/security are very important but the lack of clear laws doesn’t impede the deployment; rather, it shifts more of the onus to the implementor. E.g., EU vs. US privacy laws.</text>
  </threadedComment>
  <threadedComment ref="E26" dT="2024-11-04T19:10:09.46" personId="{DD82744B-D022-49DC-A130-DF4EF7A5A6D5}" id="{C9122DD0-7E46-4512-A4E5-56D17FC87FD2}">
    <text xml:space="preserve">People living in vulnerability vs vulnerable populations - do we have a preference? </text>
  </threadedComment>
  <threadedComment ref="H27" dT="2024-11-04T18:06:24.56" personId="{DD82744B-D022-49DC-A130-DF4EF7A5A6D5}" id="{A222A72E-771E-410C-9320-4F2C64E96EF9}">
    <text>Made the text “targeted violence” as it is likely that there are existing laws against assault or abuse? How do we feel about this?</text>
  </threadedComment>
  <threadedComment ref="D33" dT="2024-10-31T15:20:45.95" personId="{2C2A44F7-09C2-4770-93B6-D5B06CBD8CC1}" id="{465AE7B3-FEF0-426B-9304-2FAF26A8F141}">
    <text xml:space="preserve">@Hannah Rigazzi adding this here. Given that corruption is more systemic and not really targeted at certain people, I think we can keep this pretty general. What do you think?
</text>
    <mentions>
      <mention mentionpersonId="{538BD1AF-D930-45E1-93A7-CA3663D68B51}" mentionId="{B7FC7CA1-DB3C-4341-8353-38E97A83634E}" startIndex="0" length="15"/>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B3" dT="2024-11-05T19:25:29.79" personId="{2C2A44F7-09C2-4770-93B6-D5B06CBD8CC1}" id="{CF6ECD9E-D673-4EEB-96F7-DA5FA23F60D5}">
    <text>Relabel this.</text>
  </threadedComment>
  <threadedComment ref="E3" dT="2024-10-24T12:42:21.99" personId="{2C2A44F7-09C2-4770-93B6-D5B06CBD8CC1}" id="{880E20FD-651C-4862-A8EF-269B5EA2A1FD}">
    <text>To discuss: how much nuance do we want to capture in the scoring? 
EBRD uses a scale of 0-3, AJAT uses 1-5. Sticking with a binary here for now but will need to discuss further.</text>
  </threadedComment>
  <threadedComment ref="I3" dT="2024-11-05T15:57:09.77" personId="{2C2A44F7-09C2-4770-93B6-D5B06CBD8CC1}" id="{D5248E65-C566-4A2C-9CC6-4C3C6C4F54F6}">
    <text>GH to review</text>
  </threadedComment>
  <threadedComment ref="I3" dT="2024-11-05T19:22:09.93" personId="{2C2A44F7-09C2-4770-93B6-D5B06CBD8CC1}" id="{4C559FA5-6B0E-443E-99BC-8C753BE97707}" parentId="{D5248E65-C566-4A2C-9CC6-4C3C6C4F54F6}">
    <text>To discuss – we are not pursuing the decision trees)</text>
  </threadedComment>
  <threadedComment ref="D5" dT="2024-10-23T17:22:24.94" personId="{2C2A44F7-09C2-4770-93B6-D5B06CBD8CC1}" id="{ECB161E4-D41F-46B9-A351-C1526BDB0A06}">
    <text>This indicator is loosely informed by indicator 1B from the AJAT tool, which measures “Is the statutory legal framework clear, unambiguous, and internally consistent such that citizens have a high degree of legal certainty regarding applicable laws and procedures.”</text>
  </threadedComment>
  <threadedComment ref="E7" dT="2024-10-24T12:47:57.87" personId="{2C2A44F7-09C2-4770-93B6-D5B06CBD8CC1}" id="{4AE3B5E8-E780-41B1-BE6D-BD799CF841A1}">
    <text>This links to Pillar 3 and the question around if there is a certification/credentialization process for non-lawyers.</text>
  </threadedComment>
  <threadedComment ref="D10" dT="2024-10-24T12:55:36.93" personId="{2C2A44F7-09C2-4770-93B6-D5B06CBD8CC1}" id="{298E5759-39E5-4001-A460-600BCCF1CE83}">
    <text>To discuss (and the below) – how does this inform the selection of a justice technology? This came up in the consultations (E.g., Tiana Lee’s) about how the lack of a right to counsel increases likelihood of self-representation. 
However, I’m not sure if this is critical to include here w/r/t selecting the most appropriate justice technology.</text>
  </threadedComment>
  <threadedComment ref="D12" dT="2024-10-23T19:34:10.88" personId="{2C2A44F7-09C2-4770-93B6-D5B06CBD8CC1}" id="{83E2F808-D7AC-4248-892F-531BB728B8A2}">
    <text>The logic flow here is (1) are there laws, (2) if so, are those laws clear, and (3) if so, what do those laws say.</text>
  </threadedComment>
  <threadedComment ref="D17" dT="2024-11-04T19:12:04.70" personId="{DD82744B-D022-49DC-A130-DF4EF7A5A6D5}" id="{E8CDA61B-C526-4DFE-B849-B6371CB3628F}">
    <text xml:space="preserve">Whether there is legislation governing the use of generative AI in the provision of justice. </text>
  </threadedComment>
  <threadedComment ref="E17" dT="2024-11-04T18:36:11.78" personId="{DD82744B-D022-49DC-A130-DF4EF7A5A6D5}" id="{49CF664C-2082-416A-B375-D6894FEE7590}">
    <text>Should it be more broad to include gov’t services OR more specific to be tailored to family justice services</text>
  </threadedComment>
  <threadedComment ref="C18" dT="2024-10-23T19:39:38.42" personId="{2C2A44F7-09C2-4770-93B6-D5B06CBD8CC1}" id="{278BDD1F-14F6-4EF0-89AF-77B99CBD49C1}">
    <text>To discuss – is this necessary if we’re focusing specific on the use of ICTs in the justice sector?</text>
  </threadedComment>
  <threadedComment ref="C18" dT="2024-10-23T19:40:27.00" personId="{2C2A44F7-09C2-4770-93B6-D5B06CBD8CC1}" id="{780183F4-D9DD-4135-89C9-8B8270B0ACFF}" parentId="{278BDD1F-14F6-4EF0-89AF-77B99CBD49C1}">
    <text>If including both, I think this indicator should precede the other on the use of ICTs in the justice sector since this is the more generalizable of the two.</text>
  </threadedComment>
  <threadedComment ref="C21" dT="2024-10-29T17:46:51.74" personId="{2C2A44F7-09C2-4770-93B6-D5B06CBD8CC1}" id="{FED4D332-755A-4A8B-A700-154422B1B276}">
    <text>This is broader – more about tech generally. Also include laws re: gen AI?</text>
  </threadedComment>
  <threadedComment ref="G21" dT="2024-10-24T14:03:33.63" personId="{2C2A44F7-09C2-4770-93B6-D5B06CBD8CC1}" id="{48517158-8580-487A-850D-1B4D3B89DD9C}">
    <text>Data privacy/security are very important but the lack of clear laws doesn’t impede the deployment; rather, it shifts more of the onus to the implementor. E.g., EU vs. US privacy laws.</text>
  </threadedComment>
  <threadedComment ref="H25" dT="2024-11-04T18:06:24.56" personId="{DD82744B-D022-49DC-A130-DF4EF7A5A6D5}" id="{6F8C32B9-A3DA-45AF-8BBA-45FE5167378A}">
    <text>Made the text “targeted violence” as it is likely that there are existing laws against assault or abuse? How do we feel about this?</text>
  </threadedComment>
  <threadedComment ref="D27" dT="2024-10-31T15:20:45.95" personId="{2C2A44F7-09C2-4770-93B6-D5B06CBD8CC1}" id="{B1930B8F-F78A-4D0F-B3B9-101B034331F2}">
    <text xml:space="preserve">@Hannah Rigazzi adding this here. Given that corruption is more systemic and not really targeted at certain people, I think we can keep this pretty general. What do you think?
</text>
    <mentions>
      <mention mentionpersonId="{538BD1AF-D930-45E1-93A7-CA3663D68B51}" mentionId="{F39216C5-1CEB-45ED-9B6E-53C4CB4112B8}" startIndex="0" length="15"/>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4-11-16T00:57:36.35" personId="{4109F1C3-527C-40DF-9A44-EC7A095F9C50}" id="{2DE2538B-6052-0445-AA6C-47F03149B525}">
    <text>@Grace Hulseman My only suggestion would be to start from column A, since I’m referecing column content in the CF. Thanks!</text>
    <mentions>
      <mention mentionpersonId="{BD4A2315-899A-4F0C-8CE7-A8D7F70A21F5}" mentionId="{E97948ED-9215-694F-A4D6-A3135DEF652A}" startIndex="0" length="15"/>
    </mentions>
  </threadedComment>
  <threadedComment ref="A1" dT="2024-11-16T16:13:00.59" personId="{2C2A44F7-09C2-4770-93B6-D5B06CBD8CC1}" id="{2EC01A98-8018-493C-ABF8-2F39D4756F58}" parentId="{2DE2538B-6052-0445-AA6C-47F03149B525}">
    <text>@Daniela Barba noted! We’ll be sure to do so when we implement this.</text>
    <mentions>
      <mention mentionpersonId="{224D0962-D0BE-4DE2-B528-E35C7028C8B3}" mentionId="{5BA3DE79-94B7-4901-9951-BAD3239D1599}" startIndex="0" length="14"/>
    </mentions>
  </threadedComment>
  <threadedComment ref="G5" dT="2024-10-24T12:42:21.99" personId="{2C2A44F7-09C2-4770-93B6-D5B06CBD8CC1}" id="{6489D3F7-9963-441D-A9D0-219F769BF45D}">
    <text>To discuss: how much nuance do we want to capture in the scoring? 
EBRD uses a scale of 0-3, AJAT uses 1-5. Sticking with a binary here for now but will need to discuss further.</text>
  </threadedComment>
  <threadedComment ref="K5" dT="2024-11-06T22:53:07.25" personId="{4109F1C3-527C-40DF-9A44-EC7A095F9C50}" id="{30822B6C-3766-40F0-B3B8-1F22476B5C30}">
    <text xml:space="preserve">@Grace Hulseman, @Hannah Rigazzi, @Gustavo Adolfo Núñez Peralta, and @Horacio Ortiz, to discuss / confirm. In my view, these dimensions are not indispensable, given the docus on enabling reforms at the dimension level. Thoughts? </text>
    <mentions>
      <mention mentionpersonId="{BD4A2315-899A-4F0C-8CE7-A8D7F70A21F5}" mentionId="{CCA9451C-CF54-4D5A-922D-D28A32717610}" startIndex="0" length="15"/>
      <mention mentionpersonId="{538BD1AF-D930-45E1-93A7-CA3663D68B51}" mentionId="{025BCA7D-7E02-4D06-990B-151B6734A7E5}" startIndex="17" length="15"/>
      <mention mentionpersonId="{526C90A1-E4B2-4295-A23C-7553694C7ECC}" mentionId="{3807B9C5-149C-41E8-B015-9BD81B553A58}" startIndex="34" length="29"/>
      <mention mentionpersonId="{D645D810-0628-42B4-BC55-9BC9939A5CAE}" mentionId="{5D46C75A-8669-40D5-9128-017E5435F89C}" startIndex="69" length="14"/>
    </mentions>
  </threadedComment>
  <threadedComment ref="K5" dT="2024-11-07T15:17:56.13" personId="{1D3AA61E-F034-42D1-BC81-88A6AA5D0FD6}" id="{B4C318F8-868E-4A99-899B-733DE337EE87}" parentId="{30822B6C-3766-40F0-B3B8-1F22476B5C30}">
    <text>I hadn’t thought about this before, but for most indicators in other pillars the value for this column might be both? At the dimension level, I am sure all would imply policy reforms, as you said, Daniela.</text>
  </threadedComment>
  <threadedComment ref="K5" dT="2024-11-07T16:16:43.12" personId="{2C2A44F7-09C2-4770-93B6-D5B06CBD8CC1}" id="{ECC62CB8-F189-4D39-B50E-7B1B23FACFC9}" parentId="{30822B6C-3766-40F0-B3B8-1F22476B5C30}">
    <text>I’m not sure I understand your comment, Daniela. 
I believe that all of these dimensions are indispensable, given their relevance for dimension-level reform. By distinguishing between the primary goal I did not intend to signal relative importance but instead to clarity the intent.</text>
  </threadedComment>
  <threadedComment ref="L5" dT="2024-11-11T15:09:45.20" personId="{2C2A44F7-09C2-4770-93B6-D5B06CBD8CC1}" id="{CD98B531-01A3-4661-B59E-4526BA5B0AC6}">
    <text>OMIT FROM THE FINAL EXCEL.
Only for reference now to compare with what is in the CF.</text>
  </threadedComment>
  <threadedComment ref="M5" dT="2024-11-05T15:57:09.77" personId="{2C2A44F7-09C2-4770-93B6-D5B06CBD8CC1}" id="{2537A01D-14C6-4847-B70C-881EF9DC1A0F}">
    <text>GH to review</text>
  </threadedComment>
  <threadedComment ref="M5" dT="2024-11-05T19:22:09.93" personId="{2C2A44F7-09C2-4770-93B6-D5B06CBD8CC1}" id="{CA9625EB-D2A7-4777-A876-8BB63DD4CBDF}" parentId="{2537A01D-14C6-4847-B70C-881EF9DC1A0F}">
    <text>To discuss – we are not pursuing the decision trees)</text>
  </threadedComment>
  <threadedComment ref="M5" dT="2024-11-08T15:19:50.76" personId="{2C2A44F7-09C2-4770-93B6-D5B06CBD8CC1}" id="{1C52D1B9-3CA8-4A1C-BA16-455FA2675A00}" parentId="{2537A01D-14C6-4847-B70C-881EF9DC1A0F}">
    <text>NOTE: This column is for reference when developing the expanded menu of justice technologies. It will NOT be included in the indicator framework.</text>
  </threadedComment>
  <threadedComment ref="N5" dT="2024-11-06T22:54:03.80" personId="{4109F1C3-527C-40DF-9A44-EC7A095F9C50}" id="{BC79A2D6-F9F5-4F7D-8FEE-2177A49BF619}">
    <text xml:space="preserve">@Horacio Ortiz, @Hannah Rigazzi, @Grace Hulseman, and @Gustavo Adolfo Núñez Peralta, it seems to me that this column would matter for other pillars as well. Thoughts? </text>
    <mentions>
      <mention mentionpersonId="{D645D810-0628-42B4-BC55-9BC9939A5CAE}" mentionId="{492F8DB7-5611-4F6C-A856-8C9118B9FA6D}" startIndex="0" length="14"/>
      <mention mentionpersonId="{538BD1AF-D930-45E1-93A7-CA3663D68B51}" mentionId="{35052FFC-6970-4482-8335-87FEDAF47F1F}" startIndex="16" length="15"/>
      <mention mentionpersonId="{BD4A2315-899A-4F0C-8CE7-A8D7F70A21F5}" mentionId="{C1E7B05E-9DFA-40CD-8636-A5DEB62676C4}" startIndex="33" length="15"/>
      <mention mentionpersonId="{526C90A1-E4B2-4295-A23C-7553694C7ECC}" mentionId="{D280FDA0-9102-4E7B-9FE3-EC463413F9BB}" startIndex="54" length="29"/>
    </mentions>
  </threadedComment>
  <threadedComment ref="N5" dT="2024-11-07T15:09:48.19" personId="{1D3AA61E-F034-42D1-BC81-88A6AA5D0FD6}" id="{86069AB4-FA9F-4672-BEFD-41899E88DE97}" parentId="{BC79A2D6-F9F5-4F7D-8FEE-2177A49BF619}">
    <text>Could you please clarify what this column is showing, @Grace Hulseman?</text>
    <mentions>
      <mention mentionpersonId="{BD4A2315-899A-4F0C-8CE7-A8D7F70A21F5}" mentionId="{72AB7EAA-C0B5-40A1-A30F-2214BABFA870}" startIndex="54" length="15"/>
    </mentions>
  </threadedComment>
  <threadedComment ref="N5" dT="2024-11-07T15:21:30.17" personId="{1D3AA61E-F034-42D1-BC81-88A6AA5D0FD6}" id="{143D9CFC-3C2D-41AD-B172-28B5F6DC7FDE}" parentId="{BC79A2D6-F9F5-4F7D-8FEE-2177A49BF619}">
    <text>After googling the expression, I think I understand. My concern with this is just coming up with a stable criterion to assign values to this column.</text>
  </threadedComment>
  <threadedComment ref="N5" dT="2024-11-07T15:28:01.36" personId="{4109F1C3-527C-40DF-9A44-EC7A095F9C50}" id="{9FBC48DB-958F-437D-A6CB-A6C66C8B5651}" parentId="{BC79A2D6-F9F5-4F7D-8FEE-2177A49BF619}">
    <text xml:space="preserve">how about we assign a YES (or a 1?) only to elements whose absence (only 0s, in the event of continuous or ordinal variables that include more levels than binary variables) affect the ability to implement technologies altogether? </text>
  </threadedComment>
  <threadedComment ref="N5" dT="2024-11-07T15:42:35.86" personId="{1D3AA61E-F034-42D1-BC81-88A6AA5D0FD6}" id="{3A1BF39F-6F2E-4BA6-B9EC-D448CB5E344E}" parentId="{BC79A2D6-F9F5-4F7D-8FEE-2177A49BF619}">
    <text>Sounds good. I will add this column in P2 and P4.</text>
  </threadedComment>
  <threadedComment ref="N5" dT="2024-11-07T16:20:35.69" personId="{2C2A44F7-09C2-4770-93B6-D5B06CBD8CC1}" id="{277F9D95-BAAB-458D-B661-2B67BE00788E}" parentId="{BC79A2D6-F9F5-4F7D-8FEE-2177A49BF619}">
    <text xml:space="preserve">@Horacio Ortiz  This is meant to clarify if the indicator is a critical input for the use of a justice technology. 
E.g., if it is illegal for justice tech to be used in the family justice system, that will eliminate the option for doing so. </text>
    <mentions>
      <mention mentionpersonId="{D645D810-0628-42B4-BC55-9BC9939A5CAE}" mentionId="{0215A81D-2489-4B2D-AFBE-32C5C9855A47}" startIndex="0" length="14"/>
    </mentions>
  </threadedComment>
  <threadedComment ref="N5" dT="2024-11-12T18:54:20.94" personId="{2C2A44F7-09C2-4770-93B6-D5B06CBD8CC1}" id="{CA6943C4-FD65-45D0-86EC-87E01212534C}" parentId="{BC79A2D6-F9F5-4F7D-8FEE-2177A49BF619}">
    <text>Keep this in the final submission.</text>
  </threadedComment>
  <threadedComment ref="F6" dT="2024-11-06T19:46:16.48" personId="{4109F1C3-527C-40DF-9A44-EC7A095F9C50}" id="{72834483-6EDF-4CA4-AB1A-AD65C28D134E}" done="1">
    <text xml:space="preserve">@Grace Hulseman in passing, what happens when there is no LNS, then it would follow an expert advice (think GPP or QRQ). Suggest rephrasing as legal needs assessment. </text>
    <mentions>
      <mention mentionpersonId="{BD4A2315-899A-4F0C-8CE7-A8D7F70A21F5}" mentionId="{413811E9-7D61-4475-991E-84E33FF11808}" startIndex="0" length="15"/>
    </mentions>
  </threadedComment>
  <threadedComment ref="F6" dT="2024-11-07T16:02:31.69" personId="{2C2A44F7-09C2-4770-93B6-D5B06CBD8CC1}" id="{50DA2183-460C-451D-802A-F8A8E47CE172}" parentId="{72834483-6EDF-4CA4-AB1A-AD65C28D134E}">
    <text>Agreed and updated.</text>
  </threadedComment>
  <threadedComment ref="E7" dT="2024-11-12T21:45:39.35" personId="{4109F1C3-527C-40DF-9A44-EC7A095F9C50}" id="{1DCBF29C-F845-4CEF-AC32-EF9C4B8E3D2E}">
    <text xml:space="preserve">Clarifying we refer to pillar 2 and not step 1 in the devo of the tool. </text>
  </threadedComment>
  <threadedComment ref="E8" dT="2024-11-08T14:59:56.47" personId="{DD82744B-D022-49DC-A130-DF4EF7A5A6D5}" id="{A4E6373F-567F-4063-9CEA-E32FDCBBD4DD}" done="1">
    <text xml:space="preserve">These questions can get long with the nuance that we must include - could we consider a header similar to what we have in the GPP that defines concepts like “people living in vulnerability” to be those that are identified in the legal needs assessment? @Grace Hulseman </text>
    <mentions>
      <mention mentionpersonId="{BD4A2315-899A-4F0C-8CE7-A8D7F70A21F5}" mentionId="{E0177715-00FC-47C8-B91E-E145B0B18C9D}" startIndex="253" length="15"/>
    </mentions>
  </threadedComment>
  <threadedComment ref="E8" dT="2024-11-13T12:28:47.27" personId="{2C2A44F7-09C2-4770-93B6-D5B06CBD8CC1}" id="{C5ECBC6F-C251-423B-A268-61DE8B26CD13}" parentId="{A4E6373F-567F-4063-9CEA-E32FDCBBD4DD}">
    <text>@Hannah Rigazzi I believe this is now resolved; the header you added and Daniela updated clarifies this. Resolving this thread now.</text>
    <mentions>
      <mention mentionpersonId="{538BD1AF-D930-45E1-93A7-CA3663D68B51}" mentionId="{66F63009-61E7-453D-BD4A-5B4E490ACEF5}" startIndex="0" length="15"/>
    </mentions>
  </threadedComment>
  <threadedComment ref="F8" dT="2024-11-07T19:34:42.33" personId="{DD82744B-D022-49DC-A130-DF4EF7A5A6D5}" id="{AAEC5D18-5096-4171-956D-4D674B8F6F58}" done="1">
    <text>Alt text, borrowing language from v-dem and trying to address the shortcomings identified by Alex: 
In law, people living in vulnerability (based on those identified by the LNS) are protected from discrimination by transparent laws with predictable enforcement.</text>
  </threadedComment>
  <threadedComment ref="F8" dT="2024-11-07T19:45:13.78" personId="{DD82744B-D022-49DC-A130-DF4EF7A5A6D5}" id="{131F7C3D-DF77-4A2E-A560-CDDC21FF0C63}" parentId="{AAEC5D18-5096-4171-956D-4D674B8F6F58}">
    <text>Wording options “people living in vulnerability (based on those identified by the legal needs assessment)” OR “people identified as most vulnerable by the legal needs assessment”</text>
  </threadedComment>
  <threadedComment ref="F8" dT="2024-11-08T15:56:18.53" personId="{2C2A44F7-09C2-4770-93B6-D5B06CBD8CC1}" id="{29688EA0-1F3D-4CD8-8D83-FCAF3494CB09}" parentId="{AAEC5D18-5096-4171-956D-4D674B8F6F58}">
    <text>Adding “(people living in vulnerability)” so that this shorthand can be used in the following indicators to support the streamlining.</text>
  </threadedComment>
  <threadedComment ref="G8" dT="2024-11-08T16:18:26.37" personId="{2C2A44F7-09C2-4770-93B6-D5B06CBD8CC1}" id="{9637FE8A-86D9-482B-BA6E-770566C885FB}" done="1">
    <text xml:space="preserve">DTB comment: what do we mean by transparency and predictability here?
It would be helpful to have more detail and examples of transparent/predictable laws.
HR: perhaps predictable doesn’t make the most sense; replace it with clarity. Will need to look further to find examples. </text>
  </threadedComment>
  <threadedComment ref="G8" dT="2024-11-12T21:56:00.38" personId="{4109F1C3-527C-40DF-9A44-EC7A095F9C50}" id="{837A45E3-2236-4BF0-94C4-A7A732CA4CB5}" parentId="{9637FE8A-86D9-482B-BA6E-770566C885FB}">
    <text xml:space="preserve">I see mechanisms for enforcement are included in the next indicator. What  would the guidance look like? Would it be helpful to mention in the second sentence for level .5:: ‘The laws and regulations are not easily available to the public and/or do not provide for clear and actionable guidelines to protect people from discrimination.” ? If so, level 1: could have a similar phrasing. Thoughts @Grace Hulseman and @Hannah Rigazzi ?   </text>
    <mentions>
      <mention mentionpersonId="{BD4A2315-899A-4F0C-8CE7-A8D7F70A21F5}" mentionId="{A5B628AF-07AF-4874-881C-C09DE60D9472}" startIndex="395" length="15"/>
      <mention mentionpersonId="{538BD1AF-D930-45E1-93A7-CA3663D68B51}" mentionId="{31216DCD-95D9-4813-8AE4-7AFC29169013}" startIndex="415" length="15"/>
    </mentions>
  </threadedComment>
  <threadedComment ref="G8" dT="2024-11-13T12:30:07.00" personId="{2C2A44F7-09C2-4770-93B6-D5B06CBD8CC1}" id="{46916860-B526-4D34-B75F-85DB745BD4B9}" parentId="{9637FE8A-86D9-482B-BA6E-770566C885FB}">
    <text>@Daniela Barba I like that phrasing! If Hannah concurs, we will implement throughout.</text>
    <mentions>
      <mention mentionpersonId="{224D0962-D0BE-4DE2-B528-E35C7028C8B3}" mentionId="{C1AB7B34-DEE7-4C83-B323-449794FB778E}" startIndex="0" length="14"/>
    </mentions>
  </threadedComment>
  <threadedComment ref="G8" dT="2024-11-13T13:59:02.46" personId="{DD82744B-D022-49DC-A130-DF4EF7A5A6D5}" id="{09F53D9E-4349-4B44-93CA-625E35D2EBFA}" parentId="{9637FE8A-86D9-482B-BA6E-770566C885FB}">
    <text>Absolutely! I can implement throughout!</text>
  </threadedComment>
  <threadedComment ref="G8" dT="2024-11-13T14:46:42.63" personId="{4109F1C3-527C-40DF-9A44-EC7A095F9C50}" id="{214F655F-CEC9-4C49-9854-1DBCE105BAA3}" parentId="{9637FE8A-86D9-482B-BA6E-770566C885FB}">
    <text>Thank you, Hannah!</text>
  </threadedComment>
  <threadedComment ref="F9" dT="2024-11-07T16:51:34.51" personId="{2C2A44F7-09C2-4770-93B6-D5B06CBD8CC1}" id="{899C9E1F-9695-40B5-9A4B-7CCFB9CE182A}">
    <text>Here and for the two other sub-dimensions I am adding in a second indicator about “in practice”. This is informed by Alex’s feedback from the Nov. 6th meeting about needing to think beyond just the existence of the law.
The measurement/scoring will reflect Daniela’s suggestion of thinking about the sanctioning power.
The language of “in practice” vs. “in law” is taken from the Global Integrity Africa Integrity Indicators.</text>
  </threadedComment>
  <threadedComment ref="F9" dT="2024-11-08T15:32:53.30" personId="{2C2A44F7-09C2-4770-93B6-D5B06CBD8CC1}" id="{0C947874-100C-467C-A0A1-CB0A4305ACDD}" parentId="{899C9E1F-9695-40B5-9A4B-7CCFB9CE182A}">
    <text>@Hannah Rigazzi is “are enforceable” good language here? Trying to capture the measurement of existing sanctions/enforcement</text>
    <mentions>
      <mention mentionpersonId="{538BD1AF-D930-45E1-93A7-CA3663D68B51}" mentionId="{D808C32F-2F74-49E3-AD8B-58AF3DD0A910}" startIndex="0" length="15"/>
    </mentions>
  </threadedComment>
  <threadedComment ref="F9" dT="2024-11-08T15:42:20.52" personId="{2C2A44F7-09C2-4770-93B6-D5B06CBD8CC1}" id="{1FFB2C86-BD67-438B-910F-E20AAD141C96}" parentId="{899C9E1F-9695-40B5-9A4B-7CCFB9CE182A}">
    <text>To note, I think “Are enforceable” aligns with this section being de jure, whereas the other pillars may consider if they actually are enforced (de facto)</text>
  </threadedComment>
  <threadedComment ref="F9" dT="2024-11-13T15:30:35.37" personId="{DD82744B-D022-49DC-A130-DF4EF7A5A6D5}" id="{03B0DC86-CB10-492C-9F96-E335FB43B94F}" parentId="{899C9E1F-9695-40B5-9A4B-7CCFB9CE182A}">
    <text xml:space="preserve">I agree!! Enforceable fits (whereas are enforced wouldn’t) - are we good to keep as is? </text>
  </threadedComment>
  <threadedComment ref="F9" dT="2024-11-13T20:06:12.50" personId="{2C2A44F7-09C2-4770-93B6-D5B06CBD8CC1}" id="{C641C4D6-28FE-498B-8BCB-894077D8C3CE}" parentId="{899C9E1F-9695-40B5-9A4B-7CCFB9CE182A}">
    <text>Yes, I think this is resolved.</text>
  </threadedComment>
  <threadedComment ref="G9" dT="2024-11-08T15:35:23.19" personId="{DD82744B-D022-49DC-A130-DF4EF7A5A6D5}" id="{C1E526D3-C646-4581-A98B-175BBC2C53FC}" done="1">
    <text xml:space="preserve">@Grace Hulseman thoughts on this language for enforceability? </text>
    <mentions>
      <mention mentionpersonId="{BD4A2315-899A-4F0C-8CE7-A8D7F70A21F5}" mentionId="{27386FB5-B80E-4EDD-AF38-B9E178BD1EAB}" startIndex="0" length="15"/>
    </mentions>
  </threadedComment>
  <threadedComment ref="G9" dT="2024-11-08T21:09:54.44" personId="{DD82744B-D022-49DC-A130-DF4EF7A5A6D5}" id="{B1295F28-0343-4047-BB0A-34E025B6A51C}" parentId="{C1E526D3-C646-4581-A98B-175BBC2C53FC}">
    <text>Need to clarify sanctioning mechanisms</text>
  </threadedComment>
  <threadedComment ref="G9" dT="2024-11-11T14:27:31.29" personId="{2C2A44F7-09C2-4770-93B6-D5B06CBD8CC1}" id="{444822DF-4228-4289-8E7D-C71FCB3EE83A}" parentId="{C1E526D3-C646-4581-A98B-175BBC2C53FC}">
    <text>I think we discussed this on Friday; this looks good to me. LMK if further questions persist.</text>
  </threadedComment>
  <threadedComment ref="G9" dT="2024-11-13T02:02:09.16" personId="{4109F1C3-527C-40DF-9A44-EC7A095F9C50}" id="{3D1EB1C6-DE7B-478A-805E-FB8E55DB77BB}" parentId="{C1E526D3-C646-4581-A98B-175BBC2C53FC}">
    <text xml:space="preserve">I think that we could refer to monitoring and enforcement, which entails a sanction. Moreover, the phrasing seems to be about the de facto / existing mechanisms to enforce the law (e.g., “The sanctioning or enforcement mechanisms are not easily available…”  I wonder if to keep Pillar 1 more distinct from Pillar 3 we should refer to “0: Laws and regulations protecting people living in vulnerability from discrimination do not provide for mechanisms for their monitoring and enforcement.”
0.5:  Laws and regulations protecting people living in vulnerability from discrimination provide for mechanisms for their monitoring and enforcement, but these provisions do not guarantee transparency and predictability. The legal provisions on mehanisms to monitor and enforce protections against discrimination are not easily available to the public and//or guidance on how the law should be implemented is not clear. “ 
Similar logic for 1:  Thoughts @Grace Hulseman and @Hannah Rigazzi? </text>
    <mentions>
      <mention mentionpersonId="{BD4A2315-899A-4F0C-8CE7-A8D7F70A21F5}" mentionId="{2B529D61-B944-4B2D-B71A-E3B5563E6094}" startIndex="945" length="15"/>
      <mention mentionpersonId="{538BD1AF-D930-45E1-93A7-CA3663D68B51}" mentionId="{DBA84849-CD07-43B3-9AB6-8374661A99F1}" startIndex="965" length="15"/>
    </mentions>
  </threadedComment>
  <threadedComment ref="G9" dT="2024-11-13T12:39:04.07" personId="{2C2A44F7-09C2-4770-93B6-D5B06CBD8CC1}" id="{F3DE7B38-7B2A-4D77-A202-48F74EF77A3A}" parentId="{C1E526D3-C646-4581-A98B-175BBC2C53FC}">
    <text>@Daniela Barba I agree re: updating the sanctioning phrasing to “monitoring and enforcement”.
Similarly, I agree with your updated phrasing making the indicator more comprehensive and not limited to existing mechanisms but rather to the law more broadly.
@Hannah Rigazzi chime in with your thoughts!</text>
    <mentions>
      <mention mentionpersonId="{224D0962-D0BE-4DE2-B528-E35C7028C8B3}" mentionId="{D1175602-EBC9-4F68-91D2-FAA5E1B87F0D}" startIndex="0" length="14"/>
      <mention mentionpersonId="{538BD1AF-D930-45E1-93A7-CA3663D68B51}" mentionId="{89914B1B-B031-4E6B-8656-994FF7D47055}" startIndex="257" length="15"/>
    </mentions>
  </threadedComment>
  <threadedComment ref="G9" dT="2024-11-13T14:42:39.75" personId="{DD82744B-D022-49DC-A130-DF4EF7A5A6D5}" id="{9E017DBE-9B92-49D3-92AA-8677655B60E8}" parentId="{C1E526D3-C646-4581-A98B-175BBC2C53FC}">
    <text>I like this language and will update accordingly!</text>
  </threadedComment>
  <threadedComment ref="G9" dT="2024-11-13T14:46:58.34" personId="{4109F1C3-527C-40DF-9A44-EC7A095F9C50}" id="{54947371-5A24-4A2B-91F1-DEBF14212E27}" parentId="{C1E526D3-C646-4581-A98B-175BBC2C53FC}">
    <text>Thank you, Hannah!</text>
  </threadedComment>
  <threadedComment ref="G9" dT="2024-11-13T15:29:22.83" personId="{DD82744B-D022-49DC-A130-DF4EF7A5A6D5}" id="{393099A4-E381-4F0A-8FC2-0862DA30734D}" parentId="{C1E526D3-C646-4581-A98B-175BBC2C53FC}">
    <text>Text implemented, marking as resolved!</text>
  </threadedComment>
  <threadedComment ref="G10" dT="2024-11-13T02:14:03.94" personId="{4109F1C3-527C-40DF-9A44-EC7A095F9C50}" id="{7D191F41-78B8-43F0-BDF7-D35662E1F2BB}" done="1">
    <text>@Grace Hulseman and @Hannah Rigazzi see comment for cell E8 and let me know your thoughts</text>
    <mentions>
      <mention mentionpersonId="{BD4A2315-899A-4F0C-8CE7-A8D7F70A21F5}" mentionId="{B448070E-AB9A-45EB-84F9-C086AD017223}" startIndex="0" length="15"/>
      <mention mentionpersonId="{538BD1AF-D930-45E1-93A7-CA3663D68B51}" mentionId="{D573C54C-5220-46AA-ACE2-338DDC32A207}" startIndex="20" length="15"/>
    </mentions>
  </threadedComment>
  <threadedComment ref="G10" dT="2024-11-13T12:40:41.33" personId="{2C2A44F7-09C2-4770-93B6-D5B06CBD8CC1}" id="{7DD918D2-18F8-4AF9-8D6C-1135E64E73A7}" parentId="{7D191F41-78B8-43F0-BDF7-D35662E1F2BB}">
    <text>@Daniela Barba to clarify, are you referring to the comment on cell E6? This is cell E8. 
If so, I agree with your suggested phrasing on E6 and if Hannah agrees we will streamline throughout the relevant indicators!</text>
    <mentions>
      <mention mentionpersonId="{224D0962-D0BE-4DE2-B528-E35C7028C8B3}" mentionId="{158E34A9-E0AF-4EC0-A0F3-D63BAF7EE4B3}" startIndex="0" length="14"/>
    </mentions>
  </threadedComment>
  <threadedComment ref="G10" dT="2024-11-13T12:49:40.64" personId="{4109F1C3-527C-40DF-9A44-EC7A095F9C50}" id="{57C3CAA9-4313-4AA8-B069-22E9F6075BC4}" parentId="{7D191F41-78B8-43F0-BDF7-D35662E1F2BB}">
    <text xml:space="preserve">Yes! Apologies. Made same mistake below as well. </text>
  </threadedComment>
  <threadedComment ref="G10" dT="2024-11-13T13:34:39.47" personId="{2C2A44F7-09C2-4770-93B6-D5B06CBD8CC1}" id="{F8F23F3C-9439-4801-833B-7C84F467F322}" parentId="{7D191F41-78B8-43F0-BDF7-D35662E1F2BB}">
    <text>All good! ☺️ 
This is currently pending Hannah’s input.</text>
  </threadedComment>
  <threadedComment ref="G10" dT="2024-11-13T15:29:11.18" personId="{DD82744B-D022-49DC-A130-DF4EF7A5A6D5}" id="{7DC752DB-E1E0-449C-A4AE-204ADE83F74F}" parentId="{7D191F41-78B8-43F0-BDF7-D35662E1F2BB}">
    <text>Text implemented, marking as resolved!</text>
  </threadedComment>
  <threadedComment ref="G11" dT="2024-11-13T02:15:26.84" personId="{4109F1C3-527C-40DF-9A44-EC7A095F9C50}" id="{E0040D18-F0DB-4E4B-A7B2-3BE45297C91F}" done="1">
    <text xml:space="preserve">@Grace Hulseman and @Hannah Rigazzi please see comment for E9. </text>
    <mentions>
      <mention mentionpersonId="{BD4A2315-899A-4F0C-8CE7-A8D7F70A21F5}" mentionId="{58AF71B4-868D-441B-9016-09710A8825F5}" startIndex="0" length="15"/>
      <mention mentionpersonId="{538BD1AF-D930-45E1-93A7-CA3663D68B51}" mentionId="{BBF4CC4C-915A-48E1-893F-7DFA3938B93D}" startIndex="20" length="15"/>
    </mentions>
  </threadedComment>
  <threadedComment ref="G11" dT="2024-11-13T12:45:00.50" personId="{2C2A44F7-09C2-4770-93B6-D5B06CBD8CC1}" id="{21BACF82-E227-4262-B33D-B9F99CF9C792}" parentId="{E0040D18-F0DB-4E4B-A7B2-3BE45297C91F}">
    <text>Noted; I agree with the relevant comment on cell E7. Pending @Hannah Rigazzi input and if she concurs we can streamline throughout!</text>
    <mentions>
      <mention mentionpersonId="{538BD1AF-D930-45E1-93A7-CA3663D68B51}" mentionId="{EE0BAB29-40CC-412F-BEEF-FD332DADB81C}" startIndex="61" length="15"/>
    </mentions>
  </threadedComment>
  <threadedComment ref="G11" dT="2024-11-13T12:50:33.86" personId="{4109F1C3-527C-40DF-9A44-EC7A095F9C50}" id="{95E51458-2140-485B-9149-7A0C6B3DC4A0}" parentId="{E0040D18-F0DB-4E4B-A7B2-3BE45297C91F}">
    <text xml:space="preserve">Sorry! references below to E9 should be to E7. </text>
  </threadedComment>
  <threadedComment ref="G11" dT="2024-11-13T13:34:46.31" personId="{2C2A44F7-09C2-4770-93B6-D5B06CBD8CC1}" id="{7637716F-688A-4E42-823F-86A21DE825A6}" parentId="{E0040D18-F0DB-4E4B-A7B2-3BE45297C91F}">
    <text xml:space="preserve">☺️ </text>
  </threadedComment>
  <threadedComment ref="G11" dT="2024-11-13T15:29:04.01" personId="{DD82744B-D022-49DC-A130-DF4EF7A5A6D5}" id="{5CD1B8BE-32EE-4181-99ED-EB9CB7436A09}" parentId="{E0040D18-F0DB-4E4B-A7B2-3BE45297C91F}">
    <text>Text implemented, marking as resolved!</text>
  </threadedComment>
  <threadedComment ref="G12" dT="2024-11-13T02:17:52.71" personId="{4109F1C3-527C-40DF-9A44-EC7A095F9C50}" id="{D360EEEB-6523-4160-A950-EE8611EA3587}" done="1">
    <text xml:space="preserve">@Grace Hulseman and @Hannah Rigazzi please see comment for E6 and E7 for this and cell below and let me know your thoughts / adapt if applicable </text>
    <mentions>
      <mention mentionpersonId="{BD4A2315-899A-4F0C-8CE7-A8D7F70A21F5}" mentionId="{54C00F03-190B-48D0-BB9A-4A12FBEF483D}" startIndex="0" length="15"/>
      <mention mentionpersonId="{538BD1AF-D930-45E1-93A7-CA3663D68B51}" mentionId="{76EF7659-7080-4DB7-AD10-B0CA8DAE83FC}" startIndex="20" length="15"/>
    </mentions>
  </threadedComment>
  <threadedComment ref="G12" dT="2024-11-13T12:45:07.38" personId="{2C2A44F7-09C2-4770-93B6-D5B06CBD8CC1}" id="{5EDEB2C7-BDFB-40B1-AC53-0A89E9B0A409}" parentId="{D360EEEB-6523-4160-A950-EE8611EA3587}">
    <text>Noted and pending!</text>
  </threadedComment>
  <threadedComment ref="G12" dT="2024-11-13T15:28:51.22" personId="{DD82744B-D022-49DC-A130-DF4EF7A5A6D5}" id="{EAF40737-626B-446B-BE88-AACF70B7B2CA}" parentId="{D360EEEB-6523-4160-A950-EE8611EA3587}">
    <text>Text implemented, marking as resolved!</text>
  </threadedComment>
  <threadedComment ref="A14" dT="2024-11-07T16:46:44.29" personId="{4109F1C3-527C-40DF-9A44-EC7A095F9C50}" id="{F7BE6BD7-F5DB-455F-8B32-E4A2E3FA9F8C}">
    <text xml:space="preserve">@Grace Hulseman and @Hannah Rigazzi Should we include under LIA services an indicator following up on Arsa’s insight of how her organization’s activities were limited by laws preventing public officers from taking actions that are not explicitly mandated in the law?   </text>
    <mentions>
      <mention mentionpersonId="{BD4A2315-899A-4F0C-8CE7-A8D7F70A21F5}" mentionId="{D2422A92-4D67-40B1-A79E-CFA7127895C2}" startIndex="0" length="15"/>
      <mention mentionpersonId="{538BD1AF-D930-45E1-93A7-CA3663D68B51}" mentionId="{76752081-08F7-400C-9B2D-81C85833E1CE}" startIndex="20" length="15"/>
    </mentions>
  </threadedComment>
  <threadedComment ref="A14" dT="2024-11-07T16:50:11.91" personId="{DD82744B-D022-49DC-A130-DF4EF7A5A6D5}" id="{E8A29427-A742-4877-B0A4-28E81A5A30CC}" parentId="{F7BE6BD7-F5DB-455F-8B32-E4A2E3FA9F8C}">
    <text xml:space="preserve">I feel that questions of the existence and clarity of laws about who can provide LIA and what LIA is cover that, but if you feel that it is too vague then it is definitely worth including. </text>
  </threadedComment>
  <threadedComment ref="A14" dT="2024-11-07T17:16:06.03" personId="{2C2A44F7-09C2-4770-93B6-D5B06CBD8CC1}" id="{239D0206-AF65-4730-A14F-D1741098276F}" parentId="{F7BE6BD7-F5DB-455F-8B32-E4A2E3FA9F8C}">
    <text>I agree with Hannah; I think this is implied in the existing questions. Perhaps this is something to note in the conceptual framework re: the use of the tool?
Also, I’m moving this comment up in line with the reorganization of the Dimension 2 sub-dimensions.</text>
  </threadedComment>
  <threadedComment ref="G14" dT="2024-11-13T02:37:38.13" personId="{4109F1C3-527C-40DF-9A44-EC7A095F9C50}" id="{595A3297-9AA6-4A9F-9ABB-A3BA48A4E263}">
    <text>@Grace Hulseman nd @Hannah Rigazzi I see why we would want to prime predictability in the law around LIA. I wonder if another way to think of this is giving a low punctuation not to the absence of laws regulating LIA, but to laws *restricting* the provision of LIA in ways that limit its supply and access. In this scenario, ansence of laws on LIA might still be worse than transparent and predictable laws on LIA,but better than laws *against* LIA, such that justice operators may still operate. Relatedly, perhaps it is not only the existence of laws about LIA (transparent and clear as they may be) that we care about, but rather the degree to which they guarantee access and legal certainty (predictability, fairness, and reliability that it will protect the best interest of people). Please let me know your thoughts on this</text>
    <mentions>
      <mention mentionpersonId="{BD4A2315-899A-4F0C-8CE7-A8D7F70A21F5}" mentionId="{01D42A15-9890-4CF4-8564-3273D683D94B}" startIndex="0" length="15"/>
      <mention mentionpersonId="{538BD1AF-D930-45E1-93A7-CA3663D68B51}" mentionId="{05FBF30B-AA70-4FD4-9613-31C2EA701B98}" startIndex="19" length="15"/>
    </mentions>
  </threadedComment>
  <threadedComment ref="G14" dT="2024-11-13T02:56:49.26" personId="{4109F1C3-527C-40DF-9A44-EC7A095F9C50}" id="{0345EC5B-350B-4093-8ED4-C0F7D3AE51E8}" parentId="{595A3297-9AA6-4A9F-9ABB-A3BA48A4E263}">
    <text xml:space="preserve">An alternative is to frame this indicator as those in cells E15 and E16, around the guarantee of LIA. </text>
  </threadedComment>
  <threadedComment ref="G14" dT="2024-11-13T12:47:24.07" personId="{4109F1C3-527C-40DF-9A44-EC7A095F9C50}" id="{51713FE9-AD51-49FA-A1EF-58291CCC1701}" parentId="{595A3297-9AA6-4A9F-9ABB-A3BA48A4E263}">
    <text xml:space="preserve">For consideration, the dimension as discussed it refers to  “who and under what conditions legal problems may be addressed through legal advice services, or the degree to which they are centralized in the user’s jurisdiction” —&gt; a decentralization of services would involve more possible actors being able to provide them to increase access. The conditions may refer to setting standards of good care, credentialzation?
We also discussed measuring whether laws and regulations  “ the kinds and severity of legal problems that may require the assistance of lawyers, as opposed to the assistance of nonlawyers, paralegals, or community justice services.” &lt;— For example, criminal justice issues or more severe issues may need the attention of lawyers. I’m having second thoughts about whether certainty about this is worth including as an indicator. Or whether we could draw the line through an indicator of what is the threshold of seriousness / type of problem that a lawyer should take care of as opposed to a paralegal. </text>
  </threadedComment>
  <threadedComment ref="G14" dT="2024-11-13T13:18:16.32" personId="{2C2A44F7-09C2-4770-93B6-D5B06CBD8CC1}" id="{9846219E-D676-48C1-8EB3-65F653244A43}" parentId="{595A3297-9AA6-4A9F-9ABB-A3BA48A4E263}">
    <text>Thanks for this, @Daniela Barba . My initial reaction - I agree that we should more clearly consider if/how laws restrict the provision of LIA services. However, do think we should consider first if the laws exist at all because if they do not exist, it increases the risk assumed by the tool user/the implementer due to the ambiguity. (E.g., if there is no law at all, maybe the implementer decides to pursue it but they have to navigate the gray areas themselves.)
Perhaps we could keep this measure of if they exist at all, and then add an indicator measuring if the existing laws restrict or not the provision?
Or, alternatively, update the scoring such that 0 = do not exist; 0.5 = exist but restrict the provision; 1 = exist and allow the provision? Although I’m not sure about giving partial credit if they’re restricted (although I do think the clarity at least may benefit the implementer as far as better defining scope of operation/risk).
I think I’d like to discuss this further to get into the nuance!</text>
    <mentions>
      <mention mentionpersonId="{224D0962-D0BE-4DE2-B528-E35C7028C8B3}" mentionId="{5345365D-83D6-47DD-A8C9-12F0AF89FAAA}" startIndex="17" length="14"/>
    </mentions>
  </threadedComment>
  <threadedComment ref="G14" dT="2024-11-13T14:49:48.88" personId="{4109F1C3-527C-40DF-9A44-EC7A095F9C50}" id="{229382D5-85B6-4E5E-8342-F2D3804646C1}" parentId="{595A3297-9AA6-4A9F-9ABB-A3BA48A4E263}">
    <text xml:space="preserve">I see your point! We can discuss how to balance the needs of certainty for the implementer and how room for discretion may benefir the people served. Think, for example, of how certain CIJ actors see regulation and institutionalization as a form of control that prevents them from meeting people’s needs. Let me know if you’d like to discuss over a flash meeting with the team or the three of us. </text>
  </threadedComment>
  <threadedComment ref="G14" dT="2024-11-13T17:39:19.83" personId="{1D3AA61E-F034-42D1-BC81-88A6AA5D0FD6}" id="{0A4CDDC8-A4DA-47D8-83F9-A599B7BA467E}" parentId="{595A3297-9AA6-4A9F-9ABB-A3BA48A4E263}">
    <text xml:space="preserve">I think we could assess the quality of LIA regulations and the resulting restrictions separately.
If we assess the quality independently of the content, it is easier to argue what are the higher scores (per OECD’s criteria): serve clearly identified policy goals; be clear, simple, and practical; have a sound legal basis; be consistent with other regulations; be implemented in a transparent way. This benefits everyone, regardless of whether the regulation is restrictive or not.
Then we can give extra points if the regulation allows alternatives to lawyers, arguing from a PCJ approach that those are more accessible for people.
OECD’s criteria (p. 4): https://www.oecd-ilibrary.org/docserver/bfce607a-en.pdf?expires=1731519662&amp;id=id&amp;accname=guest&amp;checksum=E3E3CBF54B72167932B3FAA668D8B5D0 </text>
    <extLst>
      <x:ext xmlns:xltc2="http://schemas.microsoft.com/office/spreadsheetml/2020/threadedcomments2" uri="{F7C98A9C-CBB3-438F-8F68-D28B6AF4A901}">
        <xltc2:checksum>3144958727</xltc2:checksum>
        <xltc2:hyperlink startIndex="660" length="136" url="https://www.oecd-ilibrary.org/docserver/bfce607a-en.pdf?expires=1731519662&amp;id=id&amp;accname=guest&amp;checksum=E3E3CBF54B72167932B3FAA668D8B5D0"/>
      </x:ext>
    </extLst>
  </threadedComment>
  <threadedComment ref="G16" dT="2024-11-13T02:50:14.10" personId="{4109F1C3-527C-40DF-9A44-EC7A095F9C50}" id="{8B16D4BE-1356-4856-8ECE-331B2B53536C}">
    <text xml:space="preserve">If applicable, same logic as comment in E6 and E7 in this and previous cell. </text>
  </threadedComment>
  <threadedComment ref="G16" dT="2024-11-13T13:18:24.36" personId="{2C2A44F7-09C2-4770-93B6-D5B06CBD8CC1}" id="{5FB3615A-EF6F-4390-991E-5A9E5EF75A44}" parentId="{8B16D4BE-1356-4856-8ECE-331B2B53536C}">
    <text>Noted and pending</text>
  </threadedComment>
  <threadedComment ref="F17" dT="2024-10-24T12:55:36.93" personId="{2C2A44F7-09C2-4770-93B6-D5B06CBD8CC1}" id="{C52FFF5D-4AE9-4428-A66A-F822C6967051}" done="1">
    <text>To discuss (and the below) – how does this inform the selection of a justice technology? This came up in the consultations (E.g., Tiana Lee’s) about how the lack of a right to counsel increases likelihood of self-representation. 
However, I’m not sure if this is critical to include here w/r/t selecting the most appropriate justice technology.</text>
  </threadedComment>
  <threadedComment ref="F17" dT="2024-11-08T15:34:25.70" personId="{2C2A44F7-09C2-4770-93B6-D5B06CBD8CC1}" id="{E8FB7E4A-0C9B-4490-A146-047BBCC22652}" parentId="{C52FFF5D-4AE9-4428-A66A-F822C6967051}">
    <text>Update – keeping this as it is relevant to the scope of practice. 
From Daniela: “I think they might not be relevant to tech selection (the means), but they are relevant to the substance since they indicate who can access LIA and affect the scope of action (and perhaps even funding) for providers. To me, they seem as relevant as the indicators concerning who can provide LIA.”</text>
  </threadedComment>
  <threadedComment ref="G17" dT="2024-11-08T20:18:51.33" personId="{2C2A44F7-09C2-4770-93B6-D5B06CBD8CC1}" id="{B5E977EB-1C8F-4AD2-A96D-A4A9C2954796}" done="1">
    <text>I think this is a yes or no, without a .5 scale.</text>
  </threadedComment>
  <threadedComment ref="G17" dT="2024-11-13T14:50:38.46" personId="{4109F1C3-527C-40DF-9A44-EC7A095F9C50}" id="{5B886BC2-241C-4D0F-B9AE-14C7E4CD51DD}" parentId="{B5E977EB-1C8F-4AD2-A96D-A4A9C2954796}">
    <text>I agree!</text>
  </threadedComment>
  <threadedComment ref="G18" dT="2024-11-08T20:20:29.53" personId="{2C2A44F7-09C2-4770-93B6-D5B06CBD8CC1}" id="{50231784-DC7B-4F60-84CD-505F8249A79B}" done="1">
    <text>Same as above - yes or no.</text>
  </threadedComment>
  <threadedComment ref="G21" dT="2024-10-24T12:47:57.87" personId="{2C2A44F7-09C2-4770-93B6-D5B06CBD8CC1}" id="{D7A1A499-BB4D-4D0D-92FF-B5BD63077917}">
    <text>This links to Pillar 3 and the question around if there is a certification/credentialization process for non-lawyers.</text>
  </threadedComment>
  <threadedComment ref="G22" dT="2024-11-13T21:55:07.22" personId="{DD82744B-D022-49DC-A130-DF4EF7A5A6D5}" id="{1419DEB8-F71C-4F72-9DB8-CFA1DDC4F389}">
    <text xml:space="preserve">@Grace Hulseman thoughts on this phrasing for regulatory sandbox? Including the 0.5 as a way of advocating for expansion if they exist in other sectors but am not attached to it. </text>
    <mentions>
      <mention mentionpersonId="{BD4A2315-899A-4F0C-8CE7-A8D7F70A21F5}" mentionId="{E4A47CC0-55A8-4E47-B289-503CF1EE5E08}" startIndex="0" length="15"/>
    </mentions>
  </threadedComment>
  <threadedComment ref="G22" dT="2024-11-13T23:54:54.51" personId="{2C2A44F7-09C2-4770-93B6-D5B06CBD8CC1}" id="{D8ED29F5-08EB-493A-A468-502BF6027C78}" parentId="{1419DEB8-F71C-4F72-9DB8-CFA1DDC4F389}">
    <text>Thanks for this, Hannah!
I’m editing this so it’s part of it’s own sub-dimension (sandboxes could innovate in a way such that they benefit lawyers too). Also updating the language and scoring. Let me know what you think!</text>
  </threadedComment>
  <threadedComment ref="G22" dT="2024-11-13T23:55:53.09" personId="{2C2A44F7-09C2-4770-93B6-D5B06CBD8CC1}" id="{4D21F053-64AC-488D-8856-FFC7E980BB65}" parentId="{1419DEB8-F71C-4F72-9DB8-CFA1DDC4F389}">
    <text>Also editing the language so it’s more about the existence of laws allowing for sandboxes, not the sandboxes themselves. If anything, the existence of sandboxes should potentially go in Pillar 4 b/c it’s about implementation.</text>
  </threadedComment>
  <threadedComment ref="G22" dT="2024-11-14T00:03:05.61" personId="{2C2A44F7-09C2-4770-93B6-D5B06CBD8CC1}" id="{5D70631E-5CE2-4CA1-92AD-DC6D26D77162}" parentId="{1419DEB8-F71C-4F72-9DB8-CFA1DDC4F389}">
    <text>@Daniela Barba following up on the comments in the CF, this indicator is for your review!</text>
    <mentions>
      <mention mentionpersonId="{224D0962-D0BE-4DE2-B528-E35C7028C8B3}" mentionId="{D4C38DEA-3517-40A0-A92E-5FE8F40D5EC4}" startIndex="0" length="14"/>
    </mentions>
  </threadedComment>
  <threadedComment ref="F23" dT="2024-10-23T19:34:10.88" personId="{2C2A44F7-09C2-4770-93B6-D5B06CBD8CC1}" id="{D9916ADD-DC12-40BD-9F7A-8ADD59188A6F}">
    <text>The logic flow here is (1) are there laws, (2) if so, are those laws clear, and (3) if so, what do those laws say.</text>
  </threadedComment>
  <threadedComment ref="G24" dT="2024-11-08T21:09:41.85" personId="{2C2A44F7-09C2-4770-93B6-D5B06CBD8CC1}" id="{80DB0825-AFC4-4CB4-AA63-0200A84F9C7A}">
    <text>I deleted the following indicator that was asking about the use of ICTs in sensitive matters (E.g., IPV/DV, child abuse, situations involving minors) as these types of problems will fall into either the civil or criminal space. With the updated 3-tier scoring, if there are limitations on the use of ICTs in family justice problems in the civil or criminal space it will be captured by the 0.5 score.</text>
  </threadedComment>
  <threadedComment ref="G24" dT="2024-11-13T03:07:20.03" personId="{4109F1C3-527C-40DF-9A44-EC7A095F9C50}" id="{C3A458E1-81CD-4ED0-961D-23B6718C210F}" parentId="{80DB0825-AFC4-4CB4-AA63-0200A84F9C7A}">
    <text xml:space="preserve">what do laws need to guarantee in the use of ICTs in family justice? can we think of a scenario where more icts are allowed in family justice but these icts in fact simulate service provision but curtail access to meaningful or impactful services? </text>
  </threadedComment>
  <threadedComment ref="G24" dT="2024-11-13T13:27:19.17" personId="{2C2A44F7-09C2-4770-93B6-D5B06CBD8CC1}" id="{15375F9C-0501-4C4F-9D25-32D3DF53526F}" parentId="{80DB0825-AFC4-4CB4-AA63-0200A84F9C7A}">
    <text>@Daniela Barba Hm… I think that the laws need to guarantee that ICTs are utilized in family justice services in a way such that people’s legal rights are not impeded or curtailed.
There is definitely a risk of providing digital services in a way such that quality is eroded (e.g., emphasis on guided information pathways makes it harder for people to get access to in-person services when needed.)
To clarify this, what if we update the scoring as follows:
0: ICTs aren’t allowed to be used.
0.5: ICTs are allowed to be used, but the laws allowing their usage lack the guardrails to ensure the protection of quality justice services.
1: ICTs are allowed to be used and the laws allowing their usage provide clear and enforceable safeguards ensuring the provision of quality justice services.
What do you think?</text>
    <mentions>
      <mention mentionpersonId="{224D0962-D0BE-4DE2-B528-E35C7028C8B3}" mentionId="{B8548927-C7A9-4969-A1AD-232B041BA25E}" startIndex="0" length="14"/>
    </mentions>
  </threadedComment>
  <threadedComment ref="G24" dT="2024-11-13T14:54:04.98" personId="{4109F1C3-527C-40DF-9A44-EC7A095F9C50}" id="{AD7D40A3-DB56-4A5C-93BD-17EF91B1B0AE}" parentId="{80DB0825-AFC4-4CB4-AA63-0200A84F9C7A}">
    <text>I like that. I would add in the two higher levels the words “access to”, as in here. Also, wonder if it’s about restricting through guardrails or about describing provisions for access, which have a more neutral connotarion: 0.5: ICTs are allowed to be used, but the laws allowing their usage lack the provisions to ensure the protection of access to quality justice services.</text>
  </threadedComment>
  <threadedComment ref="G24" dT="2024-11-13T19:00:52.58" personId="{DD82744B-D022-49DC-A130-DF4EF7A5A6D5}" id="{1A499668-623D-4F9E-8547-96422F4BA84A}" parentId="{80DB0825-AFC4-4CB4-AA63-0200A84F9C7A}">
    <text>Implemented!</text>
  </threadedComment>
  <threadedComment ref="F25" dT="2024-11-04T19:12:04.70" personId="{DD82744B-D022-49DC-A130-DF4EF7A5A6D5}" id="{1FAC96C9-E18C-40C4-ABF7-A517D2BB792F}" done="1">
    <text xml:space="preserve">Whether there is legislation governing the use of generative AI in the provision of justice. </text>
  </threadedComment>
  <threadedComment ref="F25" dT="2024-11-07T17:26:44.85" personId="{2C2A44F7-09C2-4770-93B6-D5B06CBD8CC1}" id="{1C886AA5-2283-496E-BE09-277292A3CF49}" parentId="{1FAC96C9-E18C-40C4-ABF7-A517D2BB792F}">
    <text>Thank you, Hannah! Updated.</text>
  </threadedComment>
  <threadedComment ref="F25" dT="2024-11-13T13:27:32.41" personId="{2C2A44F7-09C2-4770-93B6-D5B06CBD8CC1}" id="{CA0EFFA3-4287-481F-A63C-2D63E8504DCE}" parentId="{1FAC96C9-E18C-40C4-ABF7-A517D2BB792F}">
    <text>Resolving this</text>
  </threadedComment>
  <threadedComment ref="G25" dT="2024-11-04T18:36:11.78" personId="{DD82744B-D022-49DC-A130-DF4EF7A5A6D5}" id="{CF5D3A2D-8C91-40FD-82B3-D7B46FF3D1E2}">
    <text>Should it be more broad to include gov’t services OR more specific to be tailored to family justice services</text>
  </threadedComment>
  <threadedComment ref="G25" dT="2024-11-08T21:11:31.73" personId="{2C2A44F7-09C2-4770-93B6-D5B06CBD8CC1}" id="{BDF7CD58-0036-4F92-BF95-C6619D1312F9}" parentId="{CF5D3A2D-8C91-40FD-82B3-D7B46FF3D1E2}">
    <text>I think keeping the scope at the justice services level here makes sense. Although, I see your point that there’s a disconnect w/ the above where we specify the allowance in family legal matters specifically…
Updating this to family justice services for consistency and then changing the generalizability question that follows.</text>
  </threadedComment>
  <threadedComment ref="G25" dT="2024-11-13T03:10:26.29" personId="{4109F1C3-527C-40DF-9A44-EC7A095F9C50}" id="{4C68F8CC-B0DE-4830-8DE0-5AB9787DE344}" parentId="{CF5D3A2D-8C91-40FD-82B3-D7B46FF3D1E2}">
    <text>Related to my point in E21, what principles should regulaiton around AI follow in order not only to allow it but allow it safely, preventing discrimination, guaranteeing transparency and accountability?</text>
  </threadedComment>
  <threadedComment ref="G25" dT="2024-11-13T13:28:32.58" personId="{2C2A44F7-09C2-4770-93B6-D5B06CBD8CC1}" id="{05129AE9-8620-41D9-8C93-BD496D890ADE}" parentId="{CF5D3A2D-8C91-40FD-82B3-D7B46FF3D1E2}">
    <text>@Daniela Barba let me know what you think about my proposed updates to the scoring on E21. If you agree, we can apply the same logic here.</text>
    <mentions>
      <mention mentionpersonId="{224D0962-D0BE-4DE2-B528-E35C7028C8B3}" mentionId="{5A24CCED-86B0-44AA-95E4-F9B8C44AC04E}" startIndex="0" length="14"/>
    </mentions>
  </threadedComment>
  <threadedComment ref="G25" dT="2024-11-13T15:00:50.81" personId="{4109F1C3-527C-40DF-9A44-EC7A095F9C50}" id="{52865158-5BED-4169-B0AA-F7E013D3BFA6}" parentId="{CF5D3A2D-8C91-40FD-82B3-D7B46FF3D1E2}">
    <text xml:space="preserve">I like that. I responded with suggested edits to your proposed language on E21, to consider also here. Also, for the case of AI, instead of access and quality should we be specially worred about bias (more than discrimination), and lack of transparency and accountabiliy as potential risks? If so, the phrasing of the two higher levels would be about guardrails more than provisions. </text>
  </threadedComment>
  <threadedComment ref="G25" dT="2024-11-13T19:10:44.60" personId="{DD82744B-D022-49DC-A130-DF4EF7A5A6D5}" id="{D744F277-13DE-4799-8D9E-87E1C78A69D7}" parentId="{CF5D3A2D-8C91-40FD-82B3-D7B46FF3D1E2}">
    <text xml:space="preserve">Hi team! I think that these points referencing E21 make sense for the following indicator relating to allowance. However, because this indicator is simply about laws governing these issues at all, would it be more appropriate to incorporate the guardrail text in the next indicator rather than here? </text>
  </threadedComment>
  <threadedComment ref="G26" dT="2024-11-13T03:12:04.28" personId="{4109F1C3-527C-40DF-9A44-EC7A095F9C50}" id="{DCE36FB3-5962-4E32-9DDF-2A2AE1EEBCEC}">
    <text xml:space="preserve">Similar to my comment on E22 the implication behind this indicator is that more gen AI is good. Yet we know we mean a certain kind of AI. I think that should be reflected through capturing general principles we want the law to follow in the indicator. </text>
  </threadedComment>
  <threadedComment ref="G26" dT="2024-11-13T03:15:38.48" personId="{4109F1C3-527C-40DF-9A44-EC7A095F9C50}" id="{7211F902-A4A1-4475-91C2-D862D1B55B8A}" parentId="{DCE36FB3-5962-4E32-9DDF-2A2AE1EEBCEC}">
    <text xml:space="preserve">thinking about it, it would seem that on the side of the operator, laws providing centainty (defining the boundaries of what is allowable) make provision of services less risky. However, we also care about the implications of ICTs for a2j and people served. Thus my comments in this cell and those immediately above. </text>
  </threadedComment>
  <threadedComment ref="G26" dT="2024-11-13T13:30:19.00" personId="{2C2A44F7-09C2-4770-93B6-D5B06CBD8CC1}" id="{827B9EE8-C8D1-4F3A-B3B7-8131D4A1E9F6}" parentId="{DCE36FB3-5962-4E32-9DDF-2A2AE1EEBCEC}">
    <text xml:space="preserve">Great flag about the assumption that the use of Gen AI is good; I wasn’t thinking about that. 
I think that we could apply similar scoring here as I suggested in E21 (if you agree) re: the allowance WITH clearly defined safeguards. </text>
  </threadedComment>
  <threadedComment ref="G26" dT="2024-11-13T15:01:32.19" personId="{4109F1C3-527C-40DF-9A44-EC7A095F9C50}" id="{F4C1A29A-50B4-4B50-B394-F3780FB854B9}" parentId="{DCE36FB3-5962-4E32-9DDF-2A2AE1EEBCEC}">
    <text xml:space="preserve">I know you were not thinking about that :-) See my comment on E22. </text>
  </threadedComment>
  <threadedComment ref="E27" dT="2024-10-23T19:39:38.42" personId="{2C2A44F7-09C2-4770-93B6-D5B06CBD8CC1}" id="{3A450816-E2C8-4319-8F78-32EBE961828E}">
    <text>To discuss – is this necessary if we’re focusing specific on the use of ICTs in the justice sector?</text>
  </threadedComment>
  <threadedComment ref="E27" dT="2024-10-23T19:40:27.00" personId="{2C2A44F7-09C2-4770-93B6-D5B06CBD8CC1}" id="{4AD0EADB-1465-4FC8-89BF-0CD93201D81E}" parentId="{3A450816-E2C8-4319-8F78-32EBE961828E}">
    <text>If including both, I think this indicator should precede the other on the use of ICTs in the justice sector since this is the more generalizable of the two.</text>
  </threadedComment>
  <threadedComment ref="F27" dT="2024-11-13T04:02:36.14" personId="{4109F1C3-527C-40DF-9A44-EC7A095F9C50}" id="{02C40546-823B-4974-8B40-2C10686FE8DE}">
    <text xml:space="preserve">@Grace Hulseman and @Hannah Rigazzi
OJO in terms of the content of the laws, you can draw inspiration from https://www.oecd.org/en/publications/2023-oecd-digital-government-index_1a89ed5e-en.html
A principle that I see across the board concerns “deliver and secure
coherent processes and services across the public sector.”  That said, I wonder if this dimension should be tackled by focusing only on digital govt strategies in Pillar 4, and not on laws and regulations. This is because the laws and regulations are still on the making and may be a moving target </text>
    <mentions>
      <mention mentionpersonId="{BD4A2315-899A-4F0C-8CE7-A8D7F70A21F5}" mentionId="{1DA840A6-CFF2-4392-A505-FAE4DDC2365C}" startIndex="0" length="15"/>
      <mention mentionpersonId="{538BD1AF-D930-45E1-93A7-CA3663D68B51}" mentionId="{ADCBEE95-F01B-4EC6-A908-986FAC2FFEB6}" startIndex="20" length="15"/>
    </mentions>
    <extLst>
      <x:ext xmlns:xltc2="http://schemas.microsoft.com/office/spreadsheetml/2020/threadedcomments2" uri="{F7C98A9C-CBB3-438F-8F68-D28B6AF4A901}">
        <xltc2:checksum>3867764582</xltc2:checksum>
        <xltc2:hyperlink startIndex="107" length="88" url="https://www.oecd.org/en/publications/2023-oecd-digital-government-index_1a89ed5e-en.html"/>
      </x:ext>
    </extLst>
  </threadedComment>
  <threadedComment ref="F27" dT="2024-11-13T04:04:16.33" personId="{4109F1C3-527C-40DF-9A44-EC7A095F9C50}" id="{FECAE0BC-15E2-4267-B57D-DB81932E0CF8}" parentId="{02C40546-823B-4974-8B40-2C10686FE8DE}">
    <text>My inclination would be to focus only on pillar 4 and not include this subdimension on pillar 1</text>
  </threadedComment>
  <threadedComment ref="F27" dT="2024-11-13T13:32:15.22" personId="{2C2A44F7-09C2-4770-93B6-D5B06CBD8CC1}" id="{4CE450D2-20FF-4409-B03C-DE92ACEE870D}" parentId="{02C40546-823B-4974-8B40-2C10686FE8DE}">
    <text>Thanks for this perspective, @Daniela Barba . I agree with omitting this sub-dimension for now and ensuring these principles/elements are reflected appropriately in Pillar 4. 
@Hannah Rigazzi - any opposition?</text>
    <mentions>
      <mention mentionpersonId="{224D0962-D0BE-4DE2-B528-E35C7028C8B3}" mentionId="{14F6AD15-58A6-4C45-B50C-90204B72540A}" startIndex="29" length="14"/>
      <mention mentionpersonId="{538BD1AF-D930-45E1-93A7-CA3663D68B51}" mentionId="{6CC3EF16-3F46-4ECD-B443-787AEE9AE640}" startIndex="177" length="15"/>
    </mentions>
  </threadedComment>
  <threadedComment ref="F27" dT="2024-11-13T14:49:34.79" personId="{DD82744B-D022-49DC-A130-DF4EF7A5A6D5}" id="{75DAB276-5FCF-4790-A5F1-EC0B336878B2}" parentId="{02C40546-823B-4974-8B40-2C10686FE8DE}">
    <text>I also feel comfortable with moving this to Pillar 4! Thank you!</text>
  </threadedComment>
  <threadedComment ref="F27" dT="2024-11-13T15:02:02.13" personId="{4109F1C3-527C-40DF-9A44-EC7A095F9C50}" id="{6B85D92F-83EC-47AF-95D2-53854DC78F17}" parentId="{02C40546-823B-4974-8B40-2C10686FE8DE}">
    <text>Thank you!</text>
  </threadedComment>
  <threadedComment ref="N27" dT="2024-11-13T03:12:54.36" personId="{4109F1C3-527C-40DF-9A44-EC7A095F9C50}" id="{8703ACE6-A5F0-43CA-82BE-3A474D282FDF}">
    <text xml:space="preserve">I like this way of thinking! </text>
  </threadedComment>
  <threadedComment ref="E29" dT="2024-10-29T17:46:51.74" personId="{2C2A44F7-09C2-4770-93B6-D5B06CBD8CC1}" id="{0B16C75D-E530-47E0-A5F0-1086541CD8F3}" done="1">
    <text>This is broader – more about tech generally. Also include laws re: gen AI?</text>
  </threadedComment>
  <threadedComment ref="E29" dT="2024-11-07T17:23:11.30" personId="{2C2A44F7-09C2-4770-93B6-D5B06CBD8CC1}" id="{B0E7D8B1-ACF6-4757-AE4A-58A4B5BEF1A8}" parentId="{0B16C75D-E530-47E0-A5F0-1086541CD8F3}">
    <text>Renaming this sub-dimension to Data privacy and security</text>
  </threadedComment>
  <threadedComment ref="E29" dT="2024-11-13T13:32:39.31" personId="{2C2A44F7-09C2-4770-93B6-D5B06CBD8CC1}" id="{55330B10-FB2F-4467-A66B-271A7445C55D}" parentId="{0B16C75D-E530-47E0-A5F0-1086541CD8F3}">
    <text>Resolving this.</text>
  </threadedComment>
  <threadedComment ref="G29" dT="2024-11-13T03:22:10.63" personId="{4109F1C3-527C-40DF-9A44-EC7A095F9C50}" id="{67D11D4D-1091-4C55-BCB2-13C8D36F8EE5}" done="1">
    <text xml:space="preserve">@Grace Hulseman and @Hannah Rigazzi Suggested rephrasing —&gt; 0: Laws and regulations *protecting* data privacy and security in the use of digital technologies do not exist. And the next levels following that phrasing. Thoughts? </text>
    <mentions>
      <mention mentionpersonId="{BD4A2315-899A-4F0C-8CE7-A8D7F70A21F5}" mentionId="{C47A419F-B310-4350-9388-75F886889ED1}" startIndex="0" length="15"/>
      <mention mentionpersonId="{538BD1AF-D930-45E1-93A7-CA3663D68B51}" mentionId="{8C084EC6-7469-4CFE-9056-BC78ECCA1797}" startIndex="20" length="15"/>
    </mentions>
  </threadedComment>
  <threadedComment ref="G29" dT="2024-11-13T13:33:14.17" personId="{2C2A44F7-09C2-4770-93B6-D5B06CBD8CC1}" id="{B4E4167D-0AF5-43F3-B7BA-694F57975C8E}" parentId="{67D11D4D-1091-4C55-BCB2-13C8D36F8EE5}">
    <text>@Daniela Barba I concur!</text>
    <mentions>
      <mention mentionpersonId="{224D0962-D0BE-4DE2-B528-E35C7028C8B3}" mentionId="{05521F19-949B-45FB-9D39-F07680B17898}" startIndex="0" length="14"/>
    </mentions>
  </threadedComment>
  <threadedComment ref="G29" dT="2024-11-13T19:40:11.97" personId="{DD82744B-D022-49DC-A130-DF4EF7A5A6D5}" id="{4A0D95B2-F3BA-45D1-BD0C-3DC2E5EF236C}" parentId="{67D11D4D-1091-4C55-BCB2-13C8D36F8EE5}">
    <text>Updating and resolving!</text>
  </threadedComment>
  <threadedComment ref="K29" dT="2024-10-24T14:03:33.63" personId="{2C2A44F7-09C2-4770-93B6-D5B06CBD8CC1}" id="{379A85AA-D7F7-4133-97CF-4FB09753611D}">
    <text>Data privacy/security are very important but the lack of clear laws doesn’t impede the deployment; rather, it shifts more of the onus to the implementor. E.g., EU vs. US privacy laws.</text>
  </threadedComment>
  <threadedComment ref="F30" dT="2024-11-07T21:35:47.10" personId="{2C2A44F7-09C2-4770-93B6-D5B06CBD8CC1}" id="{9069A629-A689-4B9A-8AFB-CB33B2B4D1F7}">
    <text>Added 7 Nov. in response to Alex’s feedback and Daniela’s suggestion of considering sanctioning power specifically.</text>
  </threadedComment>
  <threadedComment ref="G30" dT="2024-11-13T15:03:20.69" personId="{4109F1C3-527C-40DF-9A44-EC7A095F9C50}" id="{B83AD747-055E-416F-AA46-4481515C258A}">
    <text xml:space="preserve">@Grace Hulseman and @Hannah Rigazzi forgot to flag that same logic as in E6 would apply. </text>
    <mentions>
      <mention mentionpersonId="{BD4A2315-899A-4F0C-8CE7-A8D7F70A21F5}" mentionId="{4670DE44-DC0C-4A03-B2BC-7C1341982CDB}" startIndex="0" length="15"/>
      <mention mentionpersonId="{538BD1AF-D930-45E1-93A7-CA3663D68B51}" mentionId="{A5CA3517-287F-4DF7-858C-3FB41FCD243E}" startIndex="20"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6" Type="http://schemas.microsoft.com/office/2019/04/relationships/documenttask" Target="../documenttasks/documenttask1.xm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87961-9CB8-47C7-91C6-3759C4482BFC}">
  <sheetPr>
    <tabColor theme="2" tint="-9.9978637043366805E-2"/>
    <pageSetUpPr autoPageBreaks="0"/>
  </sheetPr>
  <dimension ref="A1:F19"/>
  <sheetViews>
    <sheetView showGridLines="0" zoomScale="60" zoomScaleNormal="60" workbookViewId="0">
      <pane ySplit="7" topLeftCell="A8" activePane="bottomLeft" state="frozen"/>
      <selection pane="bottomLeft" activeCell="C9" sqref="C9:D9"/>
    </sheetView>
  </sheetViews>
  <sheetFormatPr defaultColWidth="0" defaultRowHeight="18" zeroHeight="1"/>
  <cols>
    <col min="1" max="1" width="10.6328125" style="110" customWidth="1"/>
    <col min="2" max="2" width="34.36328125" style="110" customWidth="1"/>
    <col min="3" max="3" width="57.36328125" style="110" customWidth="1"/>
    <col min="4" max="4" width="127.36328125" style="110" customWidth="1"/>
    <col min="5" max="5" width="2" style="110" customWidth="1"/>
    <col min="6" max="6" width="10.6328125" style="110" customWidth="1"/>
    <col min="7" max="16384" width="8.36328125" style="110" hidden="1"/>
  </cols>
  <sheetData>
    <row r="1" spans="2:5" ht="30" customHeight="1"/>
    <row r="2" spans="2:5" ht="56" customHeight="1">
      <c r="B2" s="235" t="e" vm="1">
        <v>#VALUE!</v>
      </c>
      <c r="C2" s="235"/>
      <c r="D2" s="235"/>
      <c r="E2" s="111"/>
    </row>
    <row r="3" spans="2:5" ht="30" customHeight="1"/>
    <row r="4" spans="2:5">
      <c r="B4" s="112"/>
      <c r="C4" s="112"/>
      <c r="D4" s="112"/>
      <c r="E4" s="112"/>
    </row>
    <row r="5" spans="2:5" ht="33.5" customHeight="1">
      <c r="B5" s="239" t="s">
        <v>0</v>
      </c>
      <c r="C5" s="239"/>
      <c r="D5" s="239"/>
      <c r="E5" s="113"/>
    </row>
    <row r="6" spans="2:5" ht="29.75" customHeight="1">
      <c r="B6" s="237" t="s">
        <v>897</v>
      </c>
      <c r="C6" s="238"/>
      <c r="D6" s="238"/>
      <c r="E6" s="114"/>
    </row>
    <row r="7" spans="2:5" s="116" customFormat="1" ht="13.5" customHeight="1">
      <c r="B7" s="115"/>
      <c r="C7" s="115"/>
      <c r="D7" s="115"/>
      <c r="E7" s="115"/>
    </row>
    <row r="8" spans="2:5" ht="130.5" customHeight="1">
      <c r="B8" s="117" t="s">
        <v>1</v>
      </c>
      <c r="C8" s="240" t="s">
        <v>1017</v>
      </c>
      <c r="D8" s="236"/>
      <c r="E8" s="118"/>
    </row>
    <row r="9" spans="2:5" ht="360" customHeight="1">
      <c r="B9" s="243" t="s">
        <v>2</v>
      </c>
      <c r="C9" s="241" t="s">
        <v>1018</v>
      </c>
      <c r="D9" s="241"/>
      <c r="E9" s="108"/>
    </row>
    <row r="10" spans="2:5" ht="15.75" customHeight="1">
      <c r="B10" s="243"/>
      <c r="C10" s="108"/>
      <c r="D10" s="108"/>
      <c r="E10" s="108"/>
    </row>
    <row r="11" spans="2:5" ht="44.25" customHeight="1">
      <c r="B11" s="243"/>
      <c r="C11" s="119"/>
      <c r="D11" s="119"/>
      <c r="E11" s="119"/>
    </row>
    <row r="12" spans="2:5" ht="35.75" customHeight="1">
      <c r="B12" s="243"/>
      <c r="C12" s="119"/>
      <c r="D12" s="119"/>
      <c r="E12" s="119"/>
    </row>
    <row r="13" spans="2:5" ht="104" customHeight="1">
      <c r="B13" s="246" t="s">
        <v>3</v>
      </c>
      <c r="C13" s="242" t="s">
        <v>1020</v>
      </c>
      <c r="D13" s="242"/>
      <c r="E13" s="121"/>
    </row>
    <row r="14" spans="2:5" ht="377" customHeight="1">
      <c r="B14" s="246"/>
      <c r="C14" s="247" t="s">
        <v>1019</v>
      </c>
      <c r="D14" s="247"/>
      <c r="E14" s="121"/>
    </row>
    <row r="15" spans="2:5" ht="280.5" customHeight="1">
      <c r="B15" s="245" t="s">
        <v>4</v>
      </c>
      <c r="C15" s="244" t="s">
        <v>1016</v>
      </c>
      <c r="D15" s="244"/>
      <c r="E15" s="122"/>
    </row>
    <row r="16" spans="2:5" ht="409.5" customHeight="1">
      <c r="B16" s="245"/>
      <c r="C16" s="244"/>
      <c r="D16" s="244"/>
      <c r="E16" s="122"/>
    </row>
    <row r="17" spans="2:5" ht="141" customHeight="1">
      <c r="B17" s="120" t="s">
        <v>5</v>
      </c>
      <c r="C17" s="236" t="s">
        <v>6</v>
      </c>
      <c r="D17" s="236"/>
      <c r="E17" s="118"/>
    </row>
    <row r="18" spans="2:5" ht="35" customHeight="1"/>
    <row r="19" spans="2:5"/>
  </sheetData>
  <sheetProtection algorithmName="SHA-512" hashValue="KK1W9bTpZSS2zmCkV9Nx03ZgMd7QpkN+NjQZIXv38OYlDHBqwpzX17bXP7Dre/eEGaZiesKFiEfrZJ67P1uOvQ==" saltValue="JuALJJwnjN61DB/8ehPzJA==" spinCount="100000" sheet="1" objects="1" scenarios="1"/>
  <mergeCells count="12">
    <mergeCell ref="B2:D2"/>
    <mergeCell ref="C17:D17"/>
    <mergeCell ref="B6:D6"/>
    <mergeCell ref="B5:D5"/>
    <mergeCell ref="C8:D8"/>
    <mergeCell ref="C9:D9"/>
    <mergeCell ref="C13:D13"/>
    <mergeCell ref="B9:B12"/>
    <mergeCell ref="C15:D16"/>
    <mergeCell ref="B15:B16"/>
    <mergeCell ref="B13:B14"/>
    <mergeCell ref="C14:D14"/>
  </mergeCells>
  <pageMargins left="0.7" right="0.7" top="0.75" bottom="0.75" header="0.3" footer="0.3"/>
  <pageSetup orientation="portrait" r:id="rId1"/>
  <headerFooter>
    <oddFooter>&amp;R_x000D_&amp;1#&amp;"Calibri"&amp;10&amp;K000000 Official Use Only</oddFooter>
  </headerFooter>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E200-2F2D-4164-B3D5-87291CF12D69}">
  <sheetPr>
    <tabColor theme="5" tint="0.79998168889431442"/>
  </sheetPr>
  <dimension ref="A1:M64"/>
  <sheetViews>
    <sheetView showGridLines="0" zoomScale="51" zoomScaleNormal="50" workbookViewId="0">
      <pane ySplit="3" topLeftCell="A59" activePane="bottomLeft" state="frozen"/>
      <selection pane="bottomLeft" activeCell="I60" sqref="I60"/>
    </sheetView>
  </sheetViews>
  <sheetFormatPr defaultColWidth="0" defaultRowHeight="14" zeroHeight="1"/>
  <cols>
    <col min="1" max="1" width="3.6328125" style="59" customWidth="1"/>
    <col min="2" max="2" width="30.36328125" style="63" customWidth="1"/>
    <col min="3" max="3" width="26.6328125" style="63" customWidth="1"/>
    <col min="4" max="4" width="26.6328125" style="64" customWidth="1"/>
    <col min="5" max="5" width="53.6328125" style="63" customWidth="1"/>
    <col min="6" max="6" width="18.6328125" style="63" customWidth="1"/>
    <col min="7" max="7" width="20.6328125" style="64" customWidth="1"/>
    <col min="8" max="9" width="20.6328125" style="63" customWidth="1"/>
    <col min="10" max="10" width="24.6328125" style="63" customWidth="1"/>
    <col min="11" max="11" width="50.6328125" style="59" customWidth="1"/>
    <col min="12" max="12" width="20.6328125" style="59" customWidth="1"/>
    <col min="13" max="13" width="3.6328125" style="59" customWidth="1"/>
    <col min="14" max="16384" width="10.36328125" style="59" hidden="1"/>
  </cols>
  <sheetData>
    <row r="1" spans="2:12" s="62" customFormat="1" ht="14.5" customHeight="1">
      <c r="F1" s="60"/>
      <c r="G1" s="61"/>
      <c r="H1" s="60"/>
      <c r="I1" s="60"/>
      <c r="J1" s="60"/>
    </row>
    <row r="2" spans="2:12" ht="40.5" customHeight="1">
      <c r="B2" s="124" t="s">
        <v>7</v>
      </c>
      <c r="C2" s="125"/>
      <c r="D2" s="126"/>
      <c r="E2" s="125"/>
      <c r="F2" s="127"/>
      <c r="G2" s="128"/>
      <c r="H2" s="127"/>
      <c r="I2" s="127"/>
      <c r="J2" s="127"/>
      <c r="K2" s="129"/>
      <c r="L2" s="129"/>
    </row>
    <row r="3" spans="2:12" s="65" customFormat="1" ht="59" customHeight="1">
      <c r="B3" s="234" t="s">
        <v>8</v>
      </c>
      <c r="C3" s="234" t="s">
        <v>9</v>
      </c>
      <c r="D3" s="234" t="s">
        <v>10</v>
      </c>
      <c r="E3" s="234" t="s">
        <v>11</v>
      </c>
      <c r="F3" s="234" t="s">
        <v>12</v>
      </c>
      <c r="G3" s="234" t="s">
        <v>13</v>
      </c>
      <c r="H3" s="234" t="s">
        <v>14</v>
      </c>
      <c r="I3" s="234" t="s">
        <v>15</v>
      </c>
      <c r="J3" s="234" t="s">
        <v>16</v>
      </c>
      <c r="K3" s="234" t="s">
        <v>17</v>
      </c>
      <c r="L3" s="234" t="s">
        <v>18</v>
      </c>
    </row>
    <row r="4" spans="2:12" ht="150" customHeight="1">
      <c r="B4" s="248" t="s">
        <v>19</v>
      </c>
      <c r="C4" s="250" t="s">
        <v>1003</v>
      </c>
      <c r="D4" s="251"/>
      <c r="E4" s="251"/>
      <c r="F4" s="251"/>
      <c r="G4" s="251"/>
      <c r="H4" s="251"/>
      <c r="I4" s="251"/>
      <c r="J4" s="251"/>
      <c r="K4" s="251"/>
      <c r="L4" s="251"/>
    </row>
    <row r="5" spans="2:12" ht="171">
      <c r="B5" s="249"/>
      <c r="C5" s="254" t="s">
        <v>20</v>
      </c>
      <c r="D5" s="160" t="s">
        <v>21</v>
      </c>
      <c r="E5" s="160" t="s">
        <v>22</v>
      </c>
      <c r="F5" s="160" t="s">
        <v>23</v>
      </c>
      <c r="G5" s="160" t="s">
        <v>24</v>
      </c>
      <c r="H5" s="160" t="s">
        <v>25</v>
      </c>
      <c r="I5" s="160" t="s">
        <v>25</v>
      </c>
      <c r="J5" s="160" t="s">
        <v>26</v>
      </c>
      <c r="K5" s="160"/>
      <c r="L5" s="225"/>
    </row>
    <row r="6" spans="2:12" ht="133">
      <c r="B6" s="249"/>
      <c r="C6" s="259"/>
      <c r="D6" s="162" t="s">
        <v>27</v>
      </c>
      <c r="E6" s="162" t="s">
        <v>28</v>
      </c>
      <c r="F6" s="224"/>
      <c r="G6" s="162" t="s">
        <v>24</v>
      </c>
      <c r="H6" s="163" t="s">
        <v>29</v>
      </c>
      <c r="I6" s="163" t="s">
        <v>29</v>
      </c>
      <c r="J6" s="163" t="s">
        <v>30</v>
      </c>
      <c r="K6" s="162"/>
      <c r="L6" s="162" t="s">
        <v>31</v>
      </c>
    </row>
    <row r="7" spans="2:12" ht="160.25" customHeight="1">
      <c r="B7" s="249"/>
      <c r="C7" s="259"/>
      <c r="D7" s="160" t="s">
        <v>32</v>
      </c>
      <c r="E7" s="160" t="s">
        <v>33</v>
      </c>
      <c r="F7" s="225"/>
      <c r="G7" s="160" t="s">
        <v>24</v>
      </c>
      <c r="H7" s="160" t="s">
        <v>29</v>
      </c>
      <c r="I7" s="160" t="s">
        <v>34</v>
      </c>
      <c r="J7" s="160" t="s">
        <v>30</v>
      </c>
      <c r="K7" s="160"/>
      <c r="L7" s="160" t="s">
        <v>31</v>
      </c>
    </row>
    <row r="8" spans="2:12" ht="160.25" customHeight="1">
      <c r="B8" s="249"/>
      <c r="C8" s="259"/>
      <c r="D8" s="162" t="s">
        <v>35</v>
      </c>
      <c r="E8" s="162" t="s">
        <v>36</v>
      </c>
      <c r="F8" s="224"/>
      <c r="G8" s="162" t="s">
        <v>24</v>
      </c>
      <c r="H8" s="163" t="s">
        <v>29</v>
      </c>
      <c r="I8" s="163" t="s">
        <v>34</v>
      </c>
      <c r="J8" s="163" t="s">
        <v>30</v>
      </c>
      <c r="K8" s="162"/>
      <c r="L8" s="162" t="s">
        <v>31</v>
      </c>
    </row>
    <row r="9" spans="2:12" ht="160.25" customHeight="1">
      <c r="B9" s="249"/>
      <c r="C9" s="259"/>
      <c r="D9" s="164" t="s">
        <v>37</v>
      </c>
      <c r="E9" s="165" t="s">
        <v>38</v>
      </c>
      <c r="F9" s="226"/>
      <c r="G9" s="166" t="s">
        <v>24</v>
      </c>
      <c r="H9" s="167" t="s">
        <v>29</v>
      </c>
      <c r="I9" s="166" t="s">
        <v>34</v>
      </c>
      <c r="J9" s="167" t="s">
        <v>30</v>
      </c>
      <c r="K9" s="167"/>
      <c r="L9" s="166" t="s">
        <v>31</v>
      </c>
    </row>
    <row r="10" spans="2:12" ht="171">
      <c r="B10" s="249"/>
      <c r="C10" s="259"/>
      <c r="D10" s="162" t="s">
        <v>39</v>
      </c>
      <c r="E10" s="162" t="s">
        <v>40</v>
      </c>
      <c r="F10" s="224"/>
      <c r="G10" s="162" t="s">
        <v>24</v>
      </c>
      <c r="H10" s="163" t="s">
        <v>29</v>
      </c>
      <c r="I10" s="162" t="s">
        <v>34</v>
      </c>
      <c r="J10" s="162" t="s">
        <v>30</v>
      </c>
      <c r="K10" s="162"/>
      <c r="L10" s="162" t="s">
        <v>31</v>
      </c>
    </row>
    <row r="11" spans="2:12" ht="160.25" customHeight="1">
      <c r="B11" s="249"/>
      <c r="C11" s="259"/>
      <c r="D11" s="164" t="s">
        <v>41</v>
      </c>
      <c r="E11" s="166" t="s">
        <v>42</v>
      </c>
      <c r="F11" s="226"/>
      <c r="G11" s="166" t="s">
        <v>24</v>
      </c>
      <c r="H11" s="167" t="s">
        <v>29</v>
      </c>
      <c r="I11" s="166" t="s">
        <v>34</v>
      </c>
      <c r="J11" s="166" t="s">
        <v>30</v>
      </c>
      <c r="K11" s="166"/>
      <c r="L11" s="166" t="s">
        <v>31</v>
      </c>
    </row>
    <row r="12" spans="2:12" ht="190">
      <c r="B12" s="249"/>
      <c r="C12" s="259"/>
      <c r="D12" s="162" t="s">
        <v>43</v>
      </c>
      <c r="E12" s="162" t="s">
        <v>44</v>
      </c>
      <c r="F12" s="224"/>
      <c r="G12" s="162" t="s">
        <v>24</v>
      </c>
      <c r="H12" s="163" t="s">
        <v>29</v>
      </c>
      <c r="I12" s="162" t="s">
        <v>34</v>
      </c>
      <c r="J12" s="162" t="s">
        <v>30</v>
      </c>
      <c r="K12" s="162"/>
      <c r="L12" s="162" t="s">
        <v>31</v>
      </c>
    </row>
    <row r="13" spans="2:12" ht="152">
      <c r="B13" s="249"/>
      <c r="C13" s="259"/>
      <c r="D13" s="164" t="s">
        <v>45</v>
      </c>
      <c r="E13" s="166" t="s">
        <v>46</v>
      </c>
      <c r="F13" s="226"/>
      <c r="G13" s="166" t="s">
        <v>24</v>
      </c>
      <c r="H13" s="167" t="s">
        <v>29</v>
      </c>
      <c r="I13" s="166" t="s">
        <v>34</v>
      </c>
      <c r="J13" s="166" t="s">
        <v>30</v>
      </c>
      <c r="K13" s="166"/>
      <c r="L13" s="166" t="s">
        <v>31</v>
      </c>
    </row>
    <row r="14" spans="2:12" ht="152">
      <c r="B14" s="249"/>
      <c r="C14" s="259"/>
      <c r="D14" s="162" t="s">
        <v>47</v>
      </c>
      <c r="E14" s="162" t="s">
        <v>48</v>
      </c>
      <c r="F14" s="224"/>
      <c r="G14" s="162" t="s">
        <v>24</v>
      </c>
      <c r="H14" s="163" t="s">
        <v>29</v>
      </c>
      <c r="I14" s="162" t="s">
        <v>34</v>
      </c>
      <c r="J14" s="162" t="s">
        <v>30</v>
      </c>
      <c r="K14" s="162"/>
      <c r="L14" s="162" t="s">
        <v>31</v>
      </c>
    </row>
    <row r="15" spans="2:12" ht="150" customHeight="1">
      <c r="B15" s="249"/>
      <c r="C15" s="250" t="s">
        <v>1004</v>
      </c>
      <c r="D15" s="251"/>
      <c r="E15" s="251"/>
      <c r="F15" s="251"/>
      <c r="G15" s="251"/>
      <c r="H15" s="251"/>
      <c r="I15" s="251"/>
      <c r="J15" s="251"/>
      <c r="K15" s="251"/>
      <c r="L15" s="258"/>
    </row>
    <row r="16" spans="2:12" ht="149.5" customHeight="1">
      <c r="B16" s="249"/>
      <c r="C16" s="260" t="s">
        <v>49</v>
      </c>
      <c r="D16" s="164" t="s">
        <v>50</v>
      </c>
      <c r="E16" s="164" t="s">
        <v>51</v>
      </c>
      <c r="F16" s="227"/>
      <c r="G16" s="164" t="s">
        <v>52</v>
      </c>
      <c r="H16" s="168" t="s">
        <v>29</v>
      </c>
      <c r="I16" s="164" t="s">
        <v>34</v>
      </c>
      <c r="J16" s="164" t="s">
        <v>30</v>
      </c>
      <c r="K16" s="168"/>
      <c r="L16" s="164" t="s">
        <v>53</v>
      </c>
    </row>
    <row r="17" spans="2:13" ht="144" customHeight="1">
      <c r="B17" s="249"/>
      <c r="C17" s="260"/>
      <c r="D17" s="162" t="s">
        <v>54</v>
      </c>
      <c r="E17" s="162" t="s">
        <v>55</v>
      </c>
      <c r="F17" s="224"/>
      <c r="G17" s="162" t="s">
        <v>52</v>
      </c>
      <c r="H17" s="163" t="s">
        <v>29</v>
      </c>
      <c r="I17" s="162" t="s">
        <v>29</v>
      </c>
      <c r="J17" s="162" t="s">
        <v>56</v>
      </c>
      <c r="K17" s="163"/>
      <c r="L17" s="162" t="s">
        <v>53</v>
      </c>
    </row>
    <row r="18" spans="2:13" ht="144" customHeight="1">
      <c r="B18" s="249"/>
      <c r="C18" s="260"/>
      <c r="D18" s="164" t="s">
        <v>57</v>
      </c>
      <c r="E18" s="169" t="s">
        <v>58</v>
      </c>
      <c r="F18" s="227"/>
      <c r="G18" s="164" t="s">
        <v>24</v>
      </c>
      <c r="H18" s="168" t="s">
        <v>29</v>
      </c>
      <c r="I18" s="164" t="s">
        <v>34</v>
      </c>
      <c r="J18" s="164" t="s">
        <v>30</v>
      </c>
      <c r="K18" s="164" t="s">
        <v>59</v>
      </c>
      <c r="L18" s="164" t="s">
        <v>53</v>
      </c>
    </row>
    <row r="19" spans="2:13" ht="142" customHeight="1">
      <c r="B19" s="249"/>
      <c r="C19" s="260"/>
      <c r="D19" s="162" t="s">
        <v>60</v>
      </c>
      <c r="E19" s="162" t="s">
        <v>61</v>
      </c>
      <c r="F19" s="224"/>
      <c r="G19" s="162" t="s">
        <v>24</v>
      </c>
      <c r="H19" s="163" t="s">
        <v>29</v>
      </c>
      <c r="I19" s="162" t="s">
        <v>34</v>
      </c>
      <c r="J19" s="162" t="s">
        <v>30</v>
      </c>
      <c r="K19" s="163"/>
      <c r="L19" s="162" t="s">
        <v>53</v>
      </c>
    </row>
    <row r="20" spans="2:13" ht="150" customHeight="1">
      <c r="B20" s="249"/>
      <c r="C20" s="250" t="s">
        <v>1005</v>
      </c>
      <c r="D20" s="251"/>
      <c r="E20" s="251"/>
      <c r="F20" s="251"/>
      <c r="G20" s="251"/>
      <c r="H20" s="251"/>
      <c r="I20" s="251"/>
      <c r="J20" s="251"/>
      <c r="K20" s="251"/>
      <c r="L20" s="258"/>
    </row>
    <row r="21" spans="2:13" ht="213.5" customHeight="1">
      <c r="B21" s="249"/>
      <c r="C21" s="220" t="s">
        <v>62</v>
      </c>
      <c r="D21" s="160" t="s">
        <v>63</v>
      </c>
      <c r="E21" s="160" t="s">
        <v>64</v>
      </c>
      <c r="F21" s="160" t="s">
        <v>23</v>
      </c>
      <c r="G21" s="160" t="s">
        <v>24</v>
      </c>
      <c r="H21" s="160" t="s">
        <v>29</v>
      </c>
      <c r="I21" s="160" t="s">
        <v>29</v>
      </c>
      <c r="J21" s="160" t="s">
        <v>30</v>
      </c>
      <c r="K21" s="160"/>
      <c r="L21" s="225"/>
      <c r="M21" s="159"/>
    </row>
    <row r="22" spans="2:13" ht="160.25" customHeight="1">
      <c r="B22" s="249"/>
      <c r="C22" s="254" t="s">
        <v>65</v>
      </c>
      <c r="D22" s="170" t="s">
        <v>66</v>
      </c>
      <c r="E22" s="170" t="s">
        <v>67</v>
      </c>
      <c r="F22" s="170" t="s">
        <v>23</v>
      </c>
      <c r="G22" s="170" t="s">
        <v>24</v>
      </c>
      <c r="H22" s="171" t="s">
        <v>29</v>
      </c>
      <c r="I22" s="171" t="s">
        <v>29</v>
      </c>
      <c r="J22" s="171" t="s">
        <v>30</v>
      </c>
      <c r="K22" s="171"/>
      <c r="L22" s="231"/>
      <c r="M22" s="159"/>
    </row>
    <row r="23" spans="2:13" ht="160.25" customHeight="1">
      <c r="B23" s="249"/>
      <c r="C23" s="254"/>
      <c r="D23" s="172" t="s">
        <v>68</v>
      </c>
      <c r="E23" s="172" t="s">
        <v>69</v>
      </c>
      <c r="F23" s="172" t="s">
        <v>23</v>
      </c>
      <c r="G23" s="172" t="s">
        <v>24</v>
      </c>
      <c r="H23" s="173" t="s">
        <v>29</v>
      </c>
      <c r="I23" s="172" t="s">
        <v>34</v>
      </c>
      <c r="J23" s="172" t="s">
        <v>30</v>
      </c>
      <c r="K23" s="173"/>
      <c r="L23" s="232"/>
      <c r="M23" s="159"/>
    </row>
    <row r="24" spans="2:13" ht="160.25" customHeight="1">
      <c r="B24" s="249"/>
      <c r="C24" s="254"/>
      <c r="D24" s="170" t="s">
        <v>70</v>
      </c>
      <c r="E24" s="170" t="s">
        <v>71</v>
      </c>
      <c r="F24" s="170" t="s">
        <v>23</v>
      </c>
      <c r="G24" s="170" t="s">
        <v>24</v>
      </c>
      <c r="H24" s="171" t="s">
        <v>29</v>
      </c>
      <c r="I24" s="170" t="s">
        <v>34</v>
      </c>
      <c r="J24" s="170" t="s">
        <v>30</v>
      </c>
      <c r="K24" s="171"/>
      <c r="L24" s="231"/>
      <c r="M24" s="159"/>
    </row>
    <row r="25" spans="2:13" ht="160.25" customHeight="1">
      <c r="B25" s="249"/>
      <c r="C25" s="254"/>
      <c r="D25" s="160" t="s">
        <v>72</v>
      </c>
      <c r="E25" s="160" t="s">
        <v>73</v>
      </c>
      <c r="F25" s="160" t="s">
        <v>23</v>
      </c>
      <c r="G25" s="160" t="s">
        <v>24</v>
      </c>
      <c r="H25" s="174" t="s">
        <v>29</v>
      </c>
      <c r="I25" s="160" t="s">
        <v>34</v>
      </c>
      <c r="J25" s="160" t="s">
        <v>30</v>
      </c>
      <c r="K25" s="174"/>
      <c r="L25" s="233"/>
      <c r="M25" s="159"/>
    </row>
    <row r="26" spans="2:13" ht="171">
      <c r="B26" s="249"/>
      <c r="C26" s="254"/>
      <c r="D26" s="170" t="s">
        <v>74</v>
      </c>
      <c r="E26" s="170" t="s">
        <v>75</v>
      </c>
      <c r="F26" s="170" t="s">
        <v>23</v>
      </c>
      <c r="G26" s="170" t="s">
        <v>76</v>
      </c>
      <c r="H26" s="171" t="s">
        <v>29</v>
      </c>
      <c r="I26" s="170" t="s">
        <v>34</v>
      </c>
      <c r="J26" s="170" t="s">
        <v>30</v>
      </c>
      <c r="K26" s="171"/>
      <c r="L26" s="231"/>
      <c r="M26" s="159"/>
    </row>
    <row r="27" spans="2:13" ht="160.25" customHeight="1">
      <c r="B27" s="249"/>
      <c r="C27" s="254"/>
      <c r="D27" s="160" t="s">
        <v>77</v>
      </c>
      <c r="E27" s="160" t="s">
        <v>78</v>
      </c>
      <c r="F27" s="160" t="s">
        <v>23</v>
      </c>
      <c r="G27" s="160" t="s">
        <v>52</v>
      </c>
      <c r="H27" s="174" t="s">
        <v>29</v>
      </c>
      <c r="I27" s="160" t="s">
        <v>29</v>
      </c>
      <c r="J27" s="160" t="s">
        <v>30</v>
      </c>
      <c r="K27" s="174"/>
      <c r="L27" s="233"/>
      <c r="M27" s="159"/>
    </row>
    <row r="28" spans="2:13" ht="160.25" customHeight="1">
      <c r="B28" s="249"/>
      <c r="C28" s="254"/>
      <c r="D28" s="170" t="s">
        <v>79</v>
      </c>
      <c r="E28" s="170" t="s">
        <v>80</v>
      </c>
      <c r="F28" s="170" t="s">
        <v>23</v>
      </c>
      <c r="G28" s="170" t="s">
        <v>24</v>
      </c>
      <c r="H28" s="171" t="s">
        <v>29</v>
      </c>
      <c r="I28" s="170" t="s">
        <v>34</v>
      </c>
      <c r="J28" s="170" t="s">
        <v>30</v>
      </c>
      <c r="K28" s="171"/>
      <c r="L28" s="231"/>
      <c r="M28" s="159"/>
    </row>
    <row r="29" spans="2:13" ht="160.25" customHeight="1">
      <c r="B29" s="249"/>
      <c r="C29" s="254"/>
      <c r="D29" s="160" t="s">
        <v>81</v>
      </c>
      <c r="E29" s="160" t="s">
        <v>82</v>
      </c>
      <c r="F29" s="160" t="s">
        <v>23</v>
      </c>
      <c r="G29" s="160" t="s">
        <v>24</v>
      </c>
      <c r="H29" s="174" t="s">
        <v>29</v>
      </c>
      <c r="I29" s="160" t="s">
        <v>34</v>
      </c>
      <c r="J29" s="160" t="s">
        <v>30</v>
      </c>
      <c r="K29" s="174"/>
      <c r="L29" s="233"/>
      <c r="M29" s="159"/>
    </row>
    <row r="30" spans="2:13" s="66" customFormat="1" ht="59" customHeight="1">
      <c r="B30" s="252" t="s">
        <v>83</v>
      </c>
      <c r="C30" s="252"/>
      <c r="D30" s="252"/>
      <c r="E30" s="252"/>
      <c r="F30" s="131">
        <f>SUM(F6:F14, F16:F19)</f>
        <v>0</v>
      </c>
      <c r="G30" s="132" t="s">
        <v>84</v>
      </c>
      <c r="H30" s="253" t="s">
        <v>85</v>
      </c>
      <c r="I30" s="253"/>
      <c r="J30" s="133">
        <f>($F$30/13)</f>
        <v>0</v>
      </c>
      <c r="K30" s="134"/>
      <c r="L30" s="134"/>
    </row>
    <row r="31" spans="2:13" ht="160.25" customHeight="1">
      <c r="B31" s="248" t="s">
        <v>86</v>
      </c>
      <c r="C31" s="254" t="s">
        <v>87</v>
      </c>
      <c r="D31" s="170" t="s">
        <v>88</v>
      </c>
      <c r="E31" s="170" t="s">
        <v>89</v>
      </c>
      <c r="F31" s="228"/>
      <c r="G31" s="170" t="s">
        <v>90</v>
      </c>
      <c r="H31" s="171" t="s">
        <v>29</v>
      </c>
      <c r="I31" s="171" t="s">
        <v>29</v>
      </c>
      <c r="J31" s="170" t="s">
        <v>91</v>
      </c>
      <c r="K31" s="170" t="s">
        <v>92</v>
      </c>
      <c r="L31" s="157" t="s">
        <v>53</v>
      </c>
    </row>
    <row r="32" spans="2:13" ht="194" customHeight="1">
      <c r="B32" s="249"/>
      <c r="C32" s="254"/>
      <c r="D32" s="175" t="s">
        <v>93</v>
      </c>
      <c r="E32" s="175" t="s">
        <v>94</v>
      </c>
      <c r="F32" s="229"/>
      <c r="G32" s="175" t="s">
        <v>90</v>
      </c>
      <c r="H32" s="176" t="s">
        <v>29</v>
      </c>
      <c r="I32" s="176" t="s">
        <v>29</v>
      </c>
      <c r="J32" s="175" t="s">
        <v>95</v>
      </c>
      <c r="K32" s="175" t="s">
        <v>96</v>
      </c>
      <c r="L32" s="158" t="s">
        <v>53</v>
      </c>
    </row>
    <row r="33" spans="2:13" ht="160.25" customHeight="1">
      <c r="B33" s="249"/>
      <c r="C33" s="254"/>
      <c r="D33" s="170" t="s">
        <v>97</v>
      </c>
      <c r="E33" s="170" t="s">
        <v>98</v>
      </c>
      <c r="F33" s="228"/>
      <c r="G33" s="170" t="s">
        <v>90</v>
      </c>
      <c r="H33" s="171" t="s">
        <v>29</v>
      </c>
      <c r="I33" s="171" t="s">
        <v>99</v>
      </c>
      <c r="J33" s="170" t="s">
        <v>100</v>
      </c>
      <c r="K33" s="170" t="s">
        <v>101</v>
      </c>
      <c r="L33" s="157" t="s">
        <v>53</v>
      </c>
    </row>
    <row r="34" spans="2:13" ht="175" customHeight="1">
      <c r="B34" s="249"/>
      <c r="C34" s="254"/>
      <c r="D34" s="175" t="s">
        <v>102</v>
      </c>
      <c r="E34" s="175" t="s">
        <v>103</v>
      </c>
      <c r="F34" s="229"/>
      <c r="G34" s="175" t="s">
        <v>90</v>
      </c>
      <c r="H34" s="176" t="s">
        <v>29</v>
      </c>
      <c r="I34" s="176" t="s">
        <v>29</v>
      </c>
      <c r="J34" s="175" t="s">
        <v>104</v>
      </c>
      <c r="K34" s="175" t="s">
        <v>105</v>
      </c>
      <c r="L34" s="158" t="s">
        <v>53</v>
      </c>
    </row>
    <row r="35" spans="2:13" ht="160.25" customHeight="1">
      <c r="B35" s="249"/>
      <c r="C35" s="254"/>
      <c r="D35" s="170" t="s">
        <v>106</v>
      </c>
      <c r="E35" s="170" t="s">
        <v>107</v>
      </c>
      <c r="F35" s="228"/>
      <c r="G35" s="170" t="s">
        <v>90</v>
      </c>
      <c r="H35" s="171" t="s">
        <v>29</v>
      </c>
      <c r="I35" s="171" t="s">
        <v>29</v>
      </c>
      <c r="J35" s="171" t="s">
        <v>30</v>
      </c>
      <c r="K35" s="171"/>
      <c r="L35" s="157" t="s">
        <v>53</v>
      </c>
    </row>
    <row r="36" spans="2:13" ht="150" customHeight="1">
      <c r="B36" s="249"/>
      <c r="C36" s="250" t="s">
        <v>1006</v>
      </c>
      <c r="D36" s="251"/>
      <c r="E36" s="251"/>
      <c r="F36" s="251"/>
      <c r="G36" s="251"/>
      <c r="H36" s="251"/>
      <c r="I36" s="251"/>
      <c r="J36" s="251"/>
      <c r="K36" s="251"/>
      <c r="L36" s="251"/>
    </row>
    <row r="37" spans="2:13" ht="190.5" customHeight="1">
      <c r="B37" s="249"/>
      <c r="C37" s="254" t="s">
        <v>108</v>
      </c>
      <c r="D37" s="175" t="s">
        <v>109</v>
      </c>
      <c r="E37" s="175" t="s">
        <v>110</v>
      </c>
      <c r="F37" s="229"/>
      <c r="G37" s="175" t="s">
        <v>90</v>
      </c>
      <c r="H37" s="176" t="s">
        <v>29</v>
      </c>
      <c r="I37" s="176" t="s">
        <v>29</v>
      </c>
      <c r="J37" s="176" t="s">
        <v>30</v>
      </c>
      <c r="K37" s="176"/>
      <c r="L37" s="175" t="s">
        <v>53</v>
      </c>
      <c r="M37" s="142"/>
    </row>
    <row r="38" spans="2:13" ht="160.25" customHeight="1">
      <c r="B38" s="249"/>
      <c r="C38" s="254"/>
      <c r="D38" s="170" t="s">
        <v>111</v>
      </c>
      <c r="E38" s="170" t="s">
        <v>112</v>
      </c>
      <c r="F38" s="228"/>
      <c r="G38" s="170" t="s">
        <v>90</v>
      </c>
      <c r="H38" s="171" t="s">
        <v>29</v>
      </c>
      <c r="I38" s="171" t="s">
        <v>29</v>
      </c>
      <c r="J38" s="171" t="s">
        <v>30</v>
      </c>
      <c r="K38" s="171"/>
      <c r="L38" s="170" t="s">
        <v>53</v>
      </c>
      <c r="M38" s="142"/>
    </row>
    <row r="39" spans="2:13" ht="129" customHeight="1">
      <c r="B39" s="249"/>
      <c r="C39" s="254"/>
      <c r="D39" s="175" t="s">
        <v>898</v>
      </c>
      <c r="E39" s="175" t="s">
        <v>113</v>
      </c>
      <c r="F39" s="229"/>
      <c r="G39" s="175" t="s">
        <v>90</v>
      </c>
      <c r="H39" s="176" t="s">
        <v>29</v>
      </c>
      <c r="I39" s="176" t="s">
        <v>29</v>
      </c>
      <c r="J39" s="176" t="s">
        <v>30</v>
      </c>
      <c r="K39" s="176"/>
      <c r="L39" s="175" t="s">
        <v>53</v>
      </c>
      <c r="M39" s="142"/>
    </row>
    <row r="40" spans="2:13" ht="123" customHeight="1">
      <c r="B40" s="249"/>
      <c r="C40" s="254"/>
      <c r="D40" s="170" t="s">
        <v>114</v>
      </c>
      <c r="E40" s="170" t="s">
        <v>115</v>
      </c>
      <c r="F40" s="228"/>
      <c r="G40" s="170" t="s">
        <v>90</v>
      </c>
      <c r="H40" s="171" t="s">
        <v>29</v>
      </c>
      <c r="I40" s="171" t="s">
        <v>29</v>
      </c>
      <c r="J40" s="171" t="s">
        <v>30</v>
      </c>
      <c r="K40" s="171"/>
      <c r="L40" s="170" t="s">
        <v>53</v>
      </c>
      <c r="M40" s="142"/>
    </row>
    <row r="41" spans="2:13" ht="160.25" customHeight="1">
      <c r="B41" s="249"/>
      <c r="C41" s="220" t="s">
        <v>116</v>
      </c>
      <c r="D41" s="175" t="s">
        <v>117</v>
      </c>
      <c r="E41" s="175" t="s">
        <v>901</v>
      </c>
      <c r="F41" s="229"/>
      <c r="G41" s="175" t="s">
        <v>90</v>
      </c>
      <c r="H41" s="176" t="s">
        <v>29</v>
      </c>
      <c r="I41" s="176" t="s">
        <v>29</v>
      </c>
      <c r="J41" s="176" t="s">
        <v>30</v>
      </c>
      <c r="K41" s="176"/>
      <c r="L41" s="175" t="s">
        <v>53</v>
      </c>
      <c r="M41" s="142"/>
    </row>
    <row r="42" spans="2:13" s="67" customFormat="1" ht="59" customHeight="1">
      <c r="B42" s="252" t="s">
        <v>118</v>
      </c>
      <c r="C42" s="252"/>
      <c r="D42" s="252"/>
      <c r="E42" s="252"/>
      <c r="F42" s="131">
        <f>SUM(F31:F35,F37:F41)</f>
        <v>0</v>
      </c>
      <c r="G42" s="135" t="s">
        <v>119</v>
      </c>
      <c r="H42" s="253" t="s">
        <v>120</v>
      </c>
      <c r="I42" s="253"/>
      <c r="J42" s="136">
        <f>($F$42/10)</f>
        <v>0</v>
      </c>
      <c r="K42" s="134"/>
      <c r="L42" s="134"/>
    </row>
    <row r="43" spans="2:13" ht="160.25" customHeight="1">
      <c r="B43" s="248" t="s">
        <v>121</v>
      </c>
      <c r="C43" s="220" t="s">
        <v>122</v>
      </c>
      <c r="D43" s="160" t="s">
        <v>123</v>
      </c>
      <c r="E43" s="160" t="s">
        <v>124</v>
      </c>
      <c r="F43" s="225"/>
      <c r="G43" s="160" t="s">
        <v>125</v>
      </c>
      <c r="H43" s="174" t="s">
        <v>29</v>
      </c>
      <c r="I43" s="174" t="s">
        <v>29</v>
      </c>
      <c r="J43" s="174" t="s">
        <v>30</v>
      </c>
      <c r="K43" s="174"/>
      <c r="L43" s="160" t="s">
        <v>53</v>
      </c>
    </row>
    <row r="44" spans="2:13" ht="160.25" customHeight="1">
      <c r="B44" s="249"/>
      <c r="C44" s="254" t="s">
        <v>126</v>
      </c>
      <c r="D44" s="170" t="s">
        <v>127</v>
      </c>
      <c r="E44" s="170" t="s">
        <v>892</v>
      </c>
      <c r="F44" s="228"/>
      <c r="G44" s="170" t="s">
        <v>128</v>
      </c>
      <c r="H44" s="171" t="s">
        <v>29</v>
      </c>
      <c r="I44" s="171" t="s">
        <v>29</v>
      </c>
      <c r="J44" s="171" t="s">
        <v>30</v>
      </c>
      <c r="K44" s="171"/>
      <c r="L44" s="170" t="s">
        <v>53</v>
      </c>
    </row>
    <row r="45" spans="2:13" ht="160.25" customHeight="1">
      <c r="B45" s="249"/>
      <c r="C45" s="254"/>
      <c r="D45" s="160" t="s">
        <v>129</v>
      </c>
      <c r="E45" s="160" t="s">
        <v>130</v>
      </c>
      <c r="F45" s="225"/>
      <c r="G45" s="160" t="s">
        <v>131</v>
      </c>
      <c r="H45" s="174" t="s">
        <v>29</v>
      </c>
      <c r="I45" s="174" t="s">
        <v>29</v>
      </c>
      <c r="J45" s="174" t="s">
        <v>30</v>
      </c>
      <c r="K45" s="174"/>
      <c r="L45" s="160" t="s">
        <v>53</v>
      </c>
    </row>
    <row r="46" spans="2:13" ht="160.25" customHeight="1">
      <c r="B46" s="249"/>
      <c r="C46" s="254"/>
      <c r="D46" s="170" t="s">
        <v>132</v>
      </c>
      <c r="E46" s="170" t="s">
        <v>893</v>
      </c>
      <c r="F46" s="228"/>
      <c r="G46" s="170" t="s">
        <v>128</v>
      </c>
      <c r="H46" s="171" t="s">
        <v>29</v>
      </c>
      <c r="I46" s="170" t="s">
        <v>34</v>
      </c>
      <c r="J46" s="171" t="s">
        <v>30</v>
      </c>
      <c r="K46" s="171"/>
      <c r="L46" s="170" t="s">
        <v>53</v>
      </c>
    </row>
    <row r="47" spans="2:13" ht="160.25" customHeight="1">
      <c r="B47" s="249"/>
      <c r="C47" s="254" t="s">
        <v>133</v>
      </c>
      <c r="D47" s="160" t="s">
        <v>134</v>
      </c>
      <c r="E47" s="160" t="s">
        <v>135</v>
      </c>
      <c r="F47" s="225"/>
      <c r="G47" s="160" t="s">
        <v>125</v>
      </c>
      <c r="H47" s="174" t="s">
        <v>29</v>
      </c>
      <c r="I47" s="174" t="s">
        <v>29</v>
      </c>
      <c r="J47" s="174" t="s">
        <v>30</v>
      </c>
      <c r="K47" s="174"/>
      <c r="L47" s="160" t="s">
        <v>53</v>
      </c>
    </row>
    <row r="48" spans="2:13" ht="160.25" customHeight="1">
      <c r="B48" s="249"/>
      <c r="C48" s="254"/>
      <c r="D48" s="170" t="s">
        <v>1012</v>
      </c>
      <c r="E48" s="170" t="s">
        <v>1011</v>
      </c>
      <c r="F48" s="228"/>
      <c r="G48" s="170" t="s">
        <v>125</v>
      </c>
      <c r="H48" s="171" t="s">
        <v>30</v>
      </c>
      <c r="I48" s="171" t="s">
        <v>29</v>
      </c>
      <c r="J48" s="171" t="s">
        <v>30</v>
      </c>
      <c r="K48" s="171"/>
      <c r="L48" s="170" t="s">
        <v>53</v>
      </c>
    </row>
    <row r="49" spans="1:12" ht="160.25" customHeight="1">
      <c r="B49" s="249"/>
      <c r="C49" s="254"/>
      <c r="D49" s="160" t="s">
        <v>1013</v>
      </c>
      <c r="E49" s="160" t="s">
        <v>136</v>
      </c>
      <c r="F49" s="225"/>
      <c r="G49" s="160" t="s">
        <v>137</v>
      </c>
      <c r="H49" s="174" t="s">
        <v>29</v>
      </c>
      <c r="I49" s="174" t="s">
        <v>29</v>
      </c>
      <c r="J49" s="174" t="s">
        <v>30</v>
      </c>
      <c r="K49" s="174"/>
      <c r="L49" s="160" t="s">
        <v>53</v>
      </c>
    </row>
    <row r="50" spans="1:12" ht="160.25" customHeight="1">
      <c r="B50" s="249"/>
      <c r="C50" s="254"/>
      <c r="D50" s="170" t="s">
        <v>1014</v>
      </c>
      <c r="E50" s="170" t="s">
        <v>138</v>
      </c>
      <c r="F50" s="228"/>
      <c r="G50" s="170" t="s">
        <v>139</v>
      </c>
      <c r="H50" s="171" t="s">
        <v>29</v>
      </c>
      <c r="I50" s="171" t="s">
        <v>29</v>
      </c>
      <c r="J50" s="171" t="s">
        <v>30</v>
      </c>
      <c r="K50" s="171"/>
      <c r="L50" s="170" t="s">
        <v>53</v>
      </c>
    </row>
    <row r="51" spans="1:12" ht="160.25" customHeight="1">
      <c r="B51" s="249"/>
      <c r="C51" s="220" t="s">
        <v>140</v>
      </c>
      <c r="D51" s="160" t="s">
        <v>141</v>
      </c>
      <c r="E51" s="160" t="s">
        <v>894</v>
      </c>
      <c r="F51" s="225"/>
      <c r="G51" s="160" t="s">
        <v>142</v>
      </c>
      <c r="H51" s="160" t="s">
        <v>143</v>
      </c>
      <c r="I51" s="160" t="s">
        <v>34</v>
      </c>
      <c r="J51" s="174" t="s">
        <v>30</v>
      </c>
      <c r="K51" s="160" t="s">
        <v>144</v>
      </c>
      <c r="L51" s="160" t="s">
        <v>53</v>
      </c>
    </row>
    <row r="52" spans="1:12" ht="160.25" customHeight="1">
      <c r="B52" s="249"/>
      <c r="C52" s="220" t="s">
        <v>145</v>
      </c>
      <c r="D52" s="170" t="s">
        <v>146</v>
      </c>
      <c r="E52" s="170" t="s">
        <v>895</v>
      </c>
      <c r="F52" s="228"/>
      <c r="G52" s="170" t="s">
        <v>24</v>
      </c>
      <c r="H52" s="170" t="s">
        <v>143</v>
      </c>
      <c r="I52" s="170" t="s">
        <v>34</v>
      </c>
      <c r="J52" s="171" t="s">
        <v>30</v>
      </c>
      <c r="K52" s="171"/>
      <c r="L52" s="170" t="s">
        <v>53</v>
      </c>
    </row>
    <row r="53" spans="1:12" ht="160.25" customHeight="1">
      <c r="B53" s="249"/>
      <c r="C53" s="220" t="s">
        <v>147</v>
      </c>
      <c r="D53" s="160" t="s">
        <v>148</v>
      </c>
      <c r="E53" s="160" t="s">
        <v>896</v>
      </c>
      <c r="F53" s="225"/>
      <c r="G53" s="160" t="s">
        <v>24</v>
      </c>
      <c r="H53" s="160" t="s">
        <v>29</v>
      </c>
      <c r="I53" s="160" t="s">
        <v>29</v>
      </c>
      <c r="J53" s="174" t="s">
        <v>30</v>
      </c>
      <c r="K53" s="174"/>
      <c r="L53" s="160" t="s">
        <v>53</v>
      </c>
    </row>
    <row r="54" spans="1:12" ht="59" customHeight="1">
      <c r="A54" s="97"/>
      <c r="B54" s="252" t="s">
        <v>149</v>
      </c>
      <c r="C54" s="252"/>
      <c r="D54" s="252"/>
      <c r="E54" s="252"/>
      <c r="F54" s="131">
        <f>SUM(F43:F53)</f>
        <v>0</v>
      </c>
      <c r="G54" s="132" t="s">
        <v>150</v>
      </c>
      <c r="H54" s="253" t="s">
        <v>151</v>
      </c>
      <c r="I54" s="253"/>
      <c r="J54" s="136">
        <f>($F$54/11)</f>
        <v>0</v>
      </c>
      <c r="K54" s="134"/>
      <c r="L54" s="134"/>
    </row>
    <row r="55" spans="1:12" ht="171">
      <c r="B55" s="248" t="s">
        <v>152</v>
      </c>
      <c r="C55" s="257" t="s">
        <v>153</v>
      </c>
      <c r="D55" s="160" t="s">
        <v>154</v>
      </c>
      <c r="E55" s="160" t="s">
        <v>155</v>
      </c>
      <c r="F55" s="225"/>
      <c r="G55" s="160" t="s">
        <v>156</v>
      </c>
      <c r="H55" s="174" t="s">
        <v>29</v>
      </c>
      <c r="I55" s="174" t="s">
        <v>29</v>
      </c>
      <c r="J55" s="174" t="s">
        <v>29</v>
      </c>
      <c r="K55" s="160" t="s">
        <v>157</v>
      </c>
      <c r="L55" s="160" t="s">
        <v>53</v>
      </c>
    </row>
    <row r="56" spans="1:12" ht="160.25" customHeight="1">
      <c r="B56" s="249"/>
      <c r="C56" s="257"/>
      <c r="D56" s="170" t="s">
        <v>158</v>
      </c>
      <c r="E56" s="170" t="s">
        <v>159</v>
      </c>
      <c r="F56" s="228"/>
      <c r="G56" s="170" t="s">
        <v>156</v>
      </c>
      <c r="H56" s="171" t="s">
        <v>29</v>
      </c>
      <c r="I56" s="171" t="s">
        <v>29</v>
      </c>
      <c r="J56" s="171" t="s">
        <v>29</v>
      </c>
      <c r="K56" s="171"/>
      <c r="L56" s="170" t="s">
        <v>53</v>
      </c>
    </row>
    <row r="57" spans="1:12" ht="171">
      <c r="B57" s="249"/>
      <c r="C57" s="257"/>
      <c r="D57" s="160" t="s">
        <v>160</v>
      </c>
      <c r="E57" s="160" t="s">
        <v>161</v>
      </c>
      <c r="F57" s="225"/>
      <c r="G57" s="160" t="s">
        <v>156</v>
      </c>
      <c r="H57" s="174" t="s">
        <v>29</v>
      </c>
      <c r="I57" s="174" t="s">
        <v>29</v>
      </c>
      <c r="J57" s="174" t="s">
        <v>29</v>
      </c>
      <c r="K57" s="174"/>
      <c r="L57" s="160" t="s">
        <v>53</v>
      </c>
    </row>
    <row r="58" spans="1:12" ht="171">
      <c r="B58" s="249"/>
      <c r="C58" s="254" t="s">
        <v>979</v>
      </c>
      <c r="D58" s="170" t="s">
        <v>162</v>
      </c>
      <c r="E58" s="170" t="s">
        <v>163</v>
      </c>
      <c r="F58" s="228"/>
      <c r="G58" s="170" t="s">
        <v>156</v>
      </c>
      <c r="H58" s="171" t="s">
        <v>29</v>
      </c>
      <c r="I58" s="171" t="s">
        <v>29</v>
      </c>
      <c r="J58" s="171" t="s">
        <v>29</v>
      </c>
      <c r="K58" s="170" t="s">
        <v>157</v>
      </c>
      <c r="L58" s="170" t="s">
        <v>53</v>
      </c>
    </row>
    <row r="59" spans="1:12" ht="171">
      <c r="B59" s="249"/>
      <c r="C59" s="254"/>
      <c r="D59" s="160" t="s">
        <v>164</v>
      </c>
      <c r="E59" s="160" t="s">
        <v>165</v>
      </c>
      <c r="F59" s="225"/>
      <c r="G59" s="160" t="s">
        <v>156</v>
      </c>
      <c r="H59" s="174" t="s">
        <v>29</v>
      </c>
      <c r="I59" s="174" t="s">
        <v>29</v>
      </c>
      <c r="J59" s="174" t="s">
        <v>29</v>
      </c>
      <c r="K59" s="174"/>
      <c r="L59" s="160" t="s">
        <v>53</v>
      </c>
    </row>
    <row r="60" spans="1:12" ht="209">
      <c r="B60" s="249"/>
      <c r="C60" s="220" t="s">
        <v>166</v>
      </c>
      <c r="D60" s="170" t="s">
        <v>167</v>
      </c>
      <c r="E60" s="170" t="s">
        <v>168</v>
      </c>
      <c r="F60" s="228"/>
      <c r="G60" s="170" t="s">
        <v>156</v>
      </c>
      <c r="H60" s="171" t="s">
        <v>29</v>
      </c>
      <c r="I60" s="171" t="s">
        <v>29</v>
      </c>
      <c r="J60" s="171" t="s">
        <v>30</v>
      </c>
      <c r="K60" s="171"/>
      <c r="L60" s="170" t="s">
        <v>53</v>
      </c>
    </row>
    <row r="61" spans="1:12" ht="152">
      <c r="B61" s="249"/>
      <c r="C61" s="220" t="s">
        <v>169</v>
      </c>
      <c r="D61" s="160" t="s">
        <v>170</v>
      </c>
      <c r="E61" s="160" t="s">
        <v>171</v>
      </c>
      <c r="F61" s="225"/>
      <c r="G61" s="160" t="s">
        <v>156</v>
      </c>
      <c r="H61" s="174" t="s">
        <v>29</v>
      </c>
      <c r="I61" s="174" t="s">
        <v>29</v>
      </c>
      <c r="J61" s="174" t="s">
        <v>30</v>
      </c>
      <c r="K61" s="174"/>
      <c r="L61" s="160" t="s">
        <v>53</v>
      </c>
    </row>
    <row r="62" spans="1:12" s="68" customFormat="1" ht="59" customHeight="1">
      <c r="A62" s="98"/>
      <c r="B62" s="252" t="s">
        <v>172</v>
      </c>
      <c r="C62" s="252"/>
      <c r="D62" s="252"/>
      <c r="E62" s="252"/>
      <c r="F62" s="131">
        <f>SUM(F55:F61)</f>
        <v>0</v>
      </c>
      <c r="G62" s="132" t="s">
        <v>173</v>
      </c>
      <c r="H62" s="132" t="s">
        <v>174</v>
      </c>
      <c r="I62" s="137"/>
      <c r="J62" s="137">
        <f>($F$62/7)</f>
        <v>0</v>
      </c>
      <c r="K62" s="134"/>
      <c r="L62" s="134"/>
    </row>
    <row r="63" spans="1:12" s="69" customFormat="1" ht="59" customHeight="1">
      <c r="B63" s="256"/>
      <c r="C63" s="256"/>
      <c r="D63" s="256"/>
      <c r="E63" s="256"/>
      <c r="F63" s="138"/>
      <c r="G63" s="255" t="s">
        <v>175</v>
      </c>
      <c r="H63" s="255"/>
      <c r="I63" s="139">
        <f>AVERAGE(J62,J54,J42,J30)</f>
        <v>0</v>
      </c>
      <c r="J63" s="140"/>
      <c r="K63" s="141"/>
      <c r="L63" s="141"/>
    </row>
    <row r="64" spans="1:12" ht="14.5" customHeight="1"/>
  </sheetData>
  <sheetProtection algorithmName="SHA-512" hashValue="y/3rYifYH5m88IP7J2QrUBhNoUBipSAaKaa26AgAB0Zr12P6wyK8zqRmbhbuhSM5b6/TijWkYjev3RKLaN7Aig==" saltValue="r9Wg0owtUVwT5+WbuxfqaA==" spinCount="100000" sheet="1" objects="1" scenarios="1"/>
  <mergeCells count="26">
    <mergeCell ref="B4:B29"/>
    <mergeCell ref="C4:L4"/>
    <mergeCell ref="C20:L20"/>
    <mergeCell ref="C15:L15"/>
    <mergeCell ref="B30:E30"/>
    <mergeCell ref="H30:I30"/>
    <mergeCell ref="C5:C14"/>
    <mergeCell ref="C16:C19"/>
    <mergeCell ref="C22:C29"/>
    <mergeCell ref="G63:H63"/>
    <mergeCell ref="C44:C46"/>
    <mergeCell ref="C47:C50"/>
    <mergeCell ref="B62:E62"/>
    <mergeCell ref="B63:E63"/>
    <mergeCell ref="B55:B61"/>
    <mergeCell ref="C55:C57"/>
    <mergeCell ref="C58:C59"/>
    <mergeCell ref="B31:B41"/>
    <mergeCell ref="B43:B53"/>
    <mergeCell ref="C36:L36"/>
    <mergeCell ref="B42:E42"/>
    <mergeCell ref="B54:E54"/>
    <mergeCell ref="H42:I42"/>
    <mergeCell ref="H54:I54"/>
    <mergeCell ref="C31:C35"/>
    <mergeCell ref="C37:C40"/>
  </mergeCells>
  <pageMargins left="0.7" right="0.7" top="0.75" bottom="0.75" header="0.3" footer="0.3"/>
  <pageSetup orientation="portrait" r:id="rId1"/>
  <headerFooter>
    <oddFooter>&amp;R_x000D_&amp;1#&amp;"Calibri"&amp;10&amp;K000000 Official Use Only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C0D8-C898-4B2A-B6DA-59C650C28BE5}">
  <sheetPr>
    <tabColor theme="4" tint="0.79998168889431442"/>
  </sheetPr>
  <dimension ref="A1:K33"/>
  <sheetViews>
    <sheetView workbookViewId="0"/>
  </sheetViews>
  <sheetFormatPr defaultColWidth="8.36328125" defaultRowHeight="14.5"/>
  <cols>
    <col min="2" max="2" width="46.36328125" customWidth="1"/>
    <col min="3" max="3" width="41.36328125" customWidth="1"/>
    <col min="4" max="4" width="40.36328125" customWidth="1"/>
    <col min="5" max="5" width="48.36328125" customWidth="1"/>
    <col min="6" max="7" width="28.36328125" customWidth="1"/>
    <col min="8" max="8" width="35.36328125" customWidth="1"/>
    <col min="9" max="9" width="52.36328125" customWidth="1"/>
    <col min="10" max="10" width="35.36328125" customWidth="1"/>
    <col min="11" max="11" width="36.36328125" customWidth="1"/>
  </cols>
  <sheetData>
    <row r="1" spans="1:11">
      <c r="A1" t="s">
        <v>176</v>
      </c>
    </row>
    <row r="3" spans="1:11" s="2" customFormat="1" ht="58">
      <c r="B3" s="2" t="s">
        <v>177</v>
      </c>
      <c r="C3" s="2" t="s">
        <v>178</v>
      </c>
      <c r="D3" s="2" t="s">
        <v>179</v>
      </c>
      <c r="E3" s="2" t="s">
        <v>180</v>
      </c>
      <c r="F3" s="2" t="s">
        <v>181</v>
      </c>
      <c r="G3" s="2" t="s">
        <v>182</v>
      </c>
      <c r="H3" s="2" t="s">
        <v>183</v>
      </c>
      <c r="I3" s="2" t="s">
        <v>184</v>
      </c>
      <c r="J3" s="2" t="s">
        <v>185</v>
      </c>
      <c r="K3" s="2" t="s">
        <v>186</v>
      </c>
    </row>
    <row r="4" spans="1:11" ht="116">
      <c r="B4" s="3" t="s">
        <v>187</v>
      </c>
      <c r="C4" s="4" t="s">
        <v>188</v>
      </c>
      <c r="D4" s="5" t="s">
        <v>189</v>
      </c>
      <c r="E4" s="4" t="s">
        <v>190</v>
      </c>
      <c r="F4" s="2" t="s">
        <v>191</v>
      </c>
      <c r="G4" s="2" t="s">
        <v>192</v>
      </c>
      <c r="H4" s="8" t="s">
        <v>193</v>
      </c>
      <c r="I4" s="2" t="s">
        <v>194</v>
      </c>
      <c r="J4" s="2" t="s">
        <v>30</v>
      </c>
      <c r="K4" s="2"/>
    </row>
    <row r="5" spans="1:11" ht="74.25" customHeight="1">
      <c r="B5" s="3" t="s">
        <v>187</v>
      </c>
      <c r="C5" s="4" t="s">
        <v>188</v>
      </c>
      <c r="D5" s="4" t="s">
        <v>195</v>
      </c>
      <c r="E5" s="4" t="s">
        <v>196</v>
      </c>
      <c r="F5" s="2" t="s">
        <v>191</v>
      </c>
      <c r="G5" s="2" t="s">
        <v>192</v>
      </c>
      <c r="H5" s="2" t="s">
        <v>197</v>
      </c>
      <c r="I5" s="2" t="s">
        <v>198</v>
      </c>
      <c r="J5" s="2" t="s">
        <v>30</v>
      </c>
      <c r="K5" s="2"/>
    </row>
    <row r="6" spans="1:11" ht="181.5" customHeight="1">
      <c r="B6" s="3" t="s">
        <v>187</v>
      </c>
      <c r="C6" s="4" t="s">
        <v>188</v>
      </c>
      <c r="D6" s="4" t="s">
        <v>199</v>
      </c>
      <c r="E6" s="4" t="s">
        <v>200</v>
      </c>
      <c r="F6" s="2" t="s">
        <v>191</v>
      </c>
      <c r="G6" s="2" t="s">
        <v>192</v>
      </c>
      <c r="H6" s="8" t="s">
        <v>201</v>
      </c>
      <c r="I6" s="2" t="s">
        <v>202</v>
      </c>
      <c r="J6" s="2" t="s">
        <v>30</v>
      </c>
      <c r="K6" s="2"/>
    </row>
    <row r="7" spans="1:11" ht="147" customHeight="1">
      <c r="B7" s="3" t="s">
        <v>187</v>
      </c>
      <c r="C7" s="4" t="s">
        <v>188</v>
      </c>
      <c r="D7" s="4" t="s">
        <v>203</v>
      </c>
      <c r="E7" s="4" t="s">
        <v>204</v>
      </c>
      <c r="F7" s="2" t="s">
        <v>191</v>
      </c>
      <c r="G7" s="2" t="s">
        <v>192</v>
      </c>
      <c r="H7" s="2" t="s">
        <v>205</v>
      </c>
      <c r="I7" s="2" t="s">
        <v>206</v>
      </c>
      <c r="J7" s="2" t="s">
        <v>30</v>
      </c>
      <c r="K7" s="2"/>
    </row>
    <row r="8" spans="1:11" ht="54.75" customHeight="1">
      <c r="B8" s="3" t="s">
        <v>187</v>
      </c>
      <c r="C8" s="2" t="s">
        <v>207</v>
      </c>
      <c r="D8" s="2" t="s">
        <v>208</v>
      </c>
      <c r="E8" s="2" t="s">
        <v>209</v>
      </c>
      <c r="F8" s="2" t="s">
        <v>191</v>
      </c>
      <c r="G8" s="2" t="s">
        <v>192</v>
      </c>
      <c r="H8" s="2" t="s">
        <v>210</v>
      </c>
      <c r="I8" s="2" t="s">
        <v>211</v>
      </c>
      <c r="J8" s="2" t="s">
        <v>30</v>
      </c>
      <c r="K8" s="2"/>
    </row>
    <row r="9" spans="1:11" ht="58">
      <c r="B9" s="3" t="s">
        <v>187</v>
      </c>
      <c r="C9" s="2" t="s">
        <v>207</v>
      </c>
      <c r="D9" s="2" t="s">
        <v>212</v>
      </c>
      <c r="E9" s="2" t="s">
        <v>213</v>
      </c>
      <c r="F9" s="2" t="s">
        <v>191</v>
      </c>
      <c r="G9" s="2" t="s">
        <v>192</v>
      </c>
      <c r="H9" s="2" t="s">
        <v>214</v>
      </c>
      <c r="I9" s="2" t="s">
        <v>215</v>
      </c>
      <c r="J9" s="2" t="s">
        <v>30</v>
      </c>
      <c r="K9" s="2"/>
    </row>
    <row r="10" spans="1:11" ht="58">
      <c r="B10" s="3" t="s">
        <v>187</v>
      </c>
      <c r="C10" s="2" t="s">
        <v>207</v>
      </c>
      <c r="D10" s="2" t="s">
        <v>216</v>
      </c>
      <c r="E10" s="2" t="s">
        <v>217</v>
      </c>
      <c r="F10" s="2" t="s">
        <v>191</v>
      </c>
      <c r="G10" s="2" t="s">
        <v>218</v>
      </c>
      <c r="H10" s="2" t="s">
        <v>219</v>
      </c>
      <c r="I10" s="2"/>
      <c r="J10" s="2" t="s">
        <v>30</v>
      </c>
      <c r="K10" s="2"/>
    </row>
    <row r="11" spans="1:11" ht="58">
      <c r="B11" s="3" t="s">
        <v>187</v>
      </c>
      <c r="C11" s="2" t="s">
        <v>207</v>
      </c>
      <c r="D11" s="2" t="s">
        <v>220</v>
      </c>
      <c r="E11" s="2" t="s">
        <v>221</v>
      </c>
      <c r="F11" s="2" t="s">
        <v>191</v>
      </c>
      <c r="G11" s="2" t="s">
        <v>218</v>
      </c>
      <c r="H11" s="2" t="s">
        <v>222</v>
      </c>
      <c r="I11" s="2"/>
      <c r="J11" s="2" t="s">
        <v>30</v>
      </c>
      <c r="K11" s="2"/>
    </row>
    <row r="12" spans="1:11" ht="58">
      <c r="B12" s="6" t="s">
        <v>223</v>
      </c>
      <c r="C12" s="7" t="s">
        <v>224</v>
      </c>
      <c r="D12" s="7" t="s">
        <v>225</v>
      </c>
      <c r="E12" s="7" t="s">
        <v>226</v>
      </c>
      <c r="F12" s="2" t="s">
        <v>191</v>
      </c>
      <c r="G12" s="2" t="s">
        <v>192</v>
      </c>
      <c r="H12" s="2" t="s">
        <v>227</v>
      </c>
      <c r="I12" s="8" t="s">
        <v>228</v>
      </c>
      <c r="J12" t="s">
        <v>229</v>
      </c>
    </row>
    <row r="13" spans="1:11" ht="58">
      <c r="B13" s="6" t="s">
        <v>223</v>
      </c>
      <c r="C13" s="7" t="s">
        <v>224</v>
      </c>
      <c r="D13" s="7" t="s">
        <v>230</v>
      </c>
      <c r="E13" s="7" t="s">
        <v>231</v>
      </c>
      <c r="F13" s="2" t="s">
        <v>191</v>
      </c>
      <c r="G13" s="2" t="s">
        <v>192</v>
      </c>
      <c r="H13" s="2" t="s">
        <v>232</v>
      </c>
      <c r="J13" t="s">
        <v>229</v>
      </c>
    </row>
    <row r="14" spans="1:11" ht="58">
      <c r="B14" s="6" t="s">
        <v>223</v>
      </c>
      <c r="C14" s="7" t="s">
        <v>224</v>
      </c>
      <c r="D14" s="7" t="s">
        <v>233</v>
      </c>
      <c r="E14" s="7" t="s">
        <v>234</v>
      </c>
      <c r="F14" s="2" t="s">
        <v>191</v>
      </c>
      <c r="G14" s="2" t="s">
        <v>192</v>
      </c>
      <c r="H14" s="2" t="s">
        <v>235</v>
      </c>
      <c r="J14" t="s">
        <v>236</v>
      </c>
    </row>
    <row r="15" spans="1:11" ht="58">
      <c r="B15" s="6" t="s">
        <v>223</v>
      </c>
      <c r="C15" s="7" t="s">
        <v>224</v>
      </c>
      <c r="D15" s="7" t="s">
        <v>237</v>
      </c>
      <c r="E15" s="7" t="s">
        <v>238</v>
      </c>
      <c r="F15" s="2" t="s">
        <v>191</v>
      </c>
      <c r="G15" s="2" t="s">
        <v>192</v>
      </c>
      <c r="H15" s="2" t="s">
        <v>239</v>
      </c>
      <c r="J15" t="s">
        <v>236</v>
      </c>
    </row>
    <row r="16" spans="1:11" ht="58">
      <c r="B16" s="6" t="s">
        <v>223</v>
      </c>
      <c r="C16" s="7" t="s">
        <v>224</v>
      </c>
      <c r="D16" s="7" t="s">
        <v>240</v>
      </c>
      <c r="E16" s="7" t="s">
        <v>241</v>
      </c>
      <c r="F16" s="2" t="s">
        <v>191</v>
      </c>
      <c r="G16" s="2" t="s">
        <v>192</v>
      </c>
      <c r="H16" s="2" t="s">
        <v>242</v>
      </c>
      <c r="J16" t="s">
        <v>236</v>
      </c>
    </row>
    <row r="17" spans="2:10" ht="72.5">
      <c r="B17" s="6" t="s">
        <v>223</v>
      </c>
      <c r="C17" s="7" t="s">
        <v>224</v>
      </c>
      <c r="D17" s="8" t="s">
        <v>243</v>
      </c>
      <c r="E17" s="7" t="s">
        <v>244</v>
      </c>
      <c r="F17" s="2" t="s">
        <v>191</v>
      </c>
      <c r="G17" s="2" t="s">
        <v>192</v>
      </c>
      <c r="H17" s="2" t="s">
        <v>245</v>
      </c>
      <c r="I17" s="2" t="s">
        <v>246</v>
      </c>
      <c r="J17" t="s">
        <v>30</v>
      </c>
    </row>
    <row r="18" spans="2:10" ht="58">
      <c r="B18" s="6" t="s">
        <v>223</v>
      </c>
      <c r="C18" s="2" t="s">
        <v>247</v>
      </c>
      <c r="D18" s="2" t="s">
        <v>248</v>
      </c>
      <c r="E18" s="2" t="s">
        <v>249</v>
      </c>
      <c r="F18" s="2" t="s">
        <v>191</v>
      </c>
      <c r="G18" s="2" t="s">
        <v>192</v>
      </c>
      <c r="H18" s="2" t="s">
        <v>250</v>
      </c>
      <c r="J18" t="s">
        <v>229</v>
      </c>
    </row>
    <row r="19" spans="2:10" ht="58">
      <c r="B19" s="6" t="s">
        <v>223</v>
      </c>
      <c r="C19" s="2" t="s">
        <v>247</v>
      </c>
      <c r="D19" s="2" t="s">
        <v>251</v>
      </c>
      <c r="E19" s="2" t="s">
        <v>252</v>
      </c>
      <c r="F19" s="2" t="s">
        <v>191</v>
      </c>
      <c r="G19" s="2" t="s">
        <v>192</v>
      </c>
      <c r="H19" s="2" t="s">
        <v>253</v>
      </c>
      <c r="J19" t="s">
        <v>229</v>
      </c>
    </row>
    <row r="20" spans="2:10" ht="58">
      <c r="B20" s="6" t="s">
        <v>223</v>
      </c>
      <c r="C20" s="2" t="s">
        <v>247</v>
      </c>
      <c r="D20" s="2" t="s">
        <v>254</v>
      </c>
      <c r="E20" s="2" t="s">
        <v>255</v>
      </c>
      <c r="F20" s="2" t="s">
        <v>191</v>
      </c>
      <c r="G20" s="2" t="s">
        <v>192</v>
      </c>
      <c r="H20" s="2" t="s">
        <v>256</v>
      </c>
      <c r="J20" t="s">
        <v>236</v>
      </c>
    </row>
    <row r="21" spans="2:10" ht="29">
      <c r="B21" s="6" t="s">
        <v>223</v>
      </c>
      <c r="C21" s="8" t="s">
        <v>247</v>
      </c>
      <c r="D21" s="8" t="s">
        <v>257</v>
      </c>
      <c r="E21" s="2" t="s">
        <v>258</v>
      </c>
      <c r="F21" s="2" t="s">
        <v>191</v>
      </c>
      <c r="G21" t="s">
        <v>259</v>
      </c>
      <c r="H21" s="2"/>
      <c r="J21" t="s">
        <v>229</v>
      </c>
    </row>
    <row r="22" spans="2:10" ht="43.5">
      <c r="B22" s="6" t="s">
        <v>223</v>
      </c>
      <c r="C22" s="8" t="s">
        <v>247</v>
      </c>
      <c r="D22" s="8" t="s">
        <v>260</v>
      </c>
      <c r="E22" s="2" t="s">
        <v>261</v>
      </c>
      <c r="F22" s="2" t="s">
        <v>191</v>
      </c>
      <c r="G22" t="s">
        <v>259</v>
      </c>
      <c r="H22" s="2"/>
      <c r="J22" t="s">
        <v>229</v>
      </c>
    </row>
    <row r="23" spans="2:10" ht="58">
      <c r="B23" s="9" t="s">
        <v>262</v>
      </c>
      <c r="C23" s="10" t="s">
        <v>263</v>
      </c>
      <c r="D23" s="10" t="s">
        <v>264</v>
      </c>
      <c r="E23" s="10" t="s">
        <v>265</v>
      </c>
      <c r="F23" s="2" t="s">
        <v>191</v>
      </c>
      <c r="G23" t="s">
        <v>259</v>
      </c>
      <c r="H23" s="2" t="s">
        <v>266</v>
      </c>
      <c r="I23" s="2" t="s">
        <v>267</v>
      </c>
      <c r="J23" t="s">
        <v>30</v>
      </c>
    </row>
    <row r="24" spans="2:10" ht="72.5">
      <c r="B24" s="9" t="s">
        <v>262</v>
      </c>
      <c r="C24" s="11" t="s">
        <v>268</v>
      </c>
      <c r="D24" s="12" t="s">
        <v>269</v>
      </c>
      <c r="E24" s="12" t="s">
        <v>270</v>
      </c>
      <c r="F24" s="2" t="s">
        <v>191</v>
      </c>
      <c r="G24" t="s">
        <v>259</v>
      </c>
      <c r="H24" s="2" t="s">
        <v>271</v>
      </c>
      <c r="I24" s="2" t="s">
        <v>272</v>
      </c>
      <c r="J24" t="s">
        <v>30</v>
      </c>
    </row>
    <row r="25" spans="2:10" ht="72.5">
      <c r="B25" s="9" t="s">
        <v>262</v>
      </c>
      <c r="C25" s="13" t="s">
        <v>268</v>
      </c>
      <c r="D25" s="12" t="s">
        <v>273</v>
      </c>
      <c r="E25" s="12" t="s">
        <v>274</v>
      </c>
      <c r="F25" s="2" t="s">
        <v>191</v>
      </c>
      <c r="G25" t="s">
        <v>259</v>
      </c>
      <c r="H25" s="2" t="s">
        <v>275</v>
      </c>
      <c r="I25" s="2" t="s">
        <v>276</v>
      </c>
      <c r="J25" t="s">
        <v>30</v>
      </c>
    </row>
    <row r="26" spans="2:10" ht="72.5">
      <c r="B26" s="9" t="s">
        <v>262</v>
      </c>
      <c r="C26" s="13" t="s">
        <v>268</v>
      </c>
      <c r="D26" s="12" t="s">
        <v>277</v>
      </c>
      <c r="E26" s="12" t="s">
        <v>278</v>
      </c>
      <c r="F26" s="2" t="s">
        <v>191</v>
      </c>
      <c r="G26" t="s">
        <v>259</v>
      </c>
      <c r="H26" s="2" t="s">
        <v>279</v>
      </c>
      <c r="I26" s="2" t="s">
        <v>280</v>
      </c>
      <c r="J26" t="s">
        <v>30</v>
      </c>
    </row>
    <row r="27" spans="2:10" ht="72.5">
      <c r="B27" s="9" t="s">
        <v>262</v>
      </c>
      <c r="C27" s="13" t="s">
        <v>281</v>
      </c>
      <c r="D27" s="12" t="s">
        <v>282</v>
      </c>
      <c r="E27" s="12" t="s">
        <v>283</v>
      </c>
      <c r="F27" s="2" t="s">
        <v>191</v>
      </c>
      <c r="G27" t="s">
        <v>259</v>
      </c>
      <c r="H27" s="2" t="s">
        <v>284</v>
      </c>
      <c r="I27" s="2" t="s">
        <v>285</v>
      </c>
      <c r="J27" t="s">
        <v>30</v>
      </c>
    </row>
    <row r="28" spans="2:10" ht="72.5">
      <c r="B28" s="9" t="s">
        <v>262</v>
      </c>
      <c r="C28" s="13" t="s">
        <v>281</v>
      </c>
      <c r="D28" s="12" t="s">
        <v>286</v>
      </c>
      <c r="E28" s="12" t="s">
        <v>287</v>
      </c>
      <c r="F28" s="2" t="s">
        <v>191</v>
      </c>
      <c r="G28" t="s">
        <v>259</v>
      </c>
      <c r="H28" s="2" t="s">
        <v>288</v>
      </c>
      <c r="I28" s="2" t="s">
        <v>289</v>
      </c>
      <c r="J28" t="s">
        <v>30</v>
      </c>
    </row>
    <row r="29" spans="2:10" ht="72.5">
      <c r="B29" s="9" t="s">
        <v>262</v>
      </c>
      <c r="C29" s="13" t="s">
        <v>281</v>
      </c>
      <c r="D29" s="12" t="s">
        <v>290</v>
      </c>
      <c r="E29" s="12" t="s">
        <v>291</v>
      </c>
      <c r="F29" s="2" t="s">
        <v>191</v>
      </c>
      <c r="G29" t="s">
        <v>259</v>
      </c>
      <c r="H29" s="2" t="s">
        <v>292</v>
      </c>
      <c r="I29" s="2" t="s">
        <v>293</v>
      </c>
      <c r="J29" t="s">
        <v>30</v>
      </c>
    </row>
    <row r="30" spans="2:10" ht="72.5">
      <c r="B30" s="9" t="s">
        <v>262</v>
      </c>
      <c r="C30" s="13" t="s">
        <v>294</v>
      </c>
      <c r="D30" s="12" t="s">
        <v>295</v>
      </c>
      <c r="E30" s="12" t="s">
        <v>296</v>
      </c>
      <c r="F30" s="2" t="s">
        <v>191</v>
      </c>
      <c r="G30" t="s">
        <v>259</v>
      </c>
      <c r="H30" s="2" t="s">
        <v>297</v>
      </c>
      <c r="I30" s="2" t="s">
        <v>298</v>
      </c>
      <c r="J30" t="s">
        <v>30</v>
      </c>
    </row>
    <row r="31" spans="2:10" ht="58">
      <c r="B31" s="9" t="s">
        <v>262</v>
      </c>
      <c r="C31" s="13" t="s">
        <v>294</v>
      </c>
      <c r="D31" s="12" t="s">
        <v>299</v>
      </c>
      <c r="E31" s="12" t="s">
        <v>300</v>
      </c>
      <c r="F31" s="2" t="s">
        <v>191</v>
      </c>
      <c r="G31" t="s">
        <v>259</v>
      </c>
      <c r="H31" s="2" t="s">
        <v>301</v>
      </c>
      <c r="I31" s="2" t="s">
        <v>302</v>
      </c>
      <c r="J31" t="s">
        <v>30</v>
      </c>
    </row>
    <row r="32" spans="2:10" ht="72.5">
      <c r="B32" s="9" t="s">
        <v>262</v>
      </c>
      <c r="C32" s="13" t="s">
        <v>294</v>
      </c>
      <c r="D32" s="12" t="s">
        <v>303</v>
      </c>
      <c r="E32" s="12" t="s">
        <v>304</v>
      </c>
      <c r="F32" s="2" t="s">
        <v>191</v>
      </c>
      <c r="G32" t="s">
        <v>259</v>
      </c>
      <c r="H32" s="2" t="s">
        <v>305</v>
      </c>
      <c r="I32" s="2" t="s">
        <v>306</v>
      </c>
      <c r="J32" t="s">
        <v>30</v>
      </c>
    </row>
    <row r="33" spans="2:10" ht="58">
      <c r="B33" s="9" t="s">
        <v>262</v>
      </c>
      <c r="C33" s="13" t="s">
        <v>307</v>
      </c>
      <c r="D33" s="12" t="s">
        <v>308</v>
      </c>
      <c r="E33" s="12" t="s">
        <v>309</v>
      </c>
      <c r="F33" s="2" t="s">
        <v>191</v>
      </c>
      <c r="G33" t="s">
        <v>259</v>
      </c>
      <c r="H33" s="2" t="s">
        <v>310</v>
      </c>
      <c r="I33" s="2" t="s">
        <v>311</v>
      </c>
      <c r="J33" t="s">
        <v>30</v>
      </c>
    </row>
  </sheetData>
  <pageMargins left="0.7" right="0.7" top="0.75" bottom="0.75" header="0.3" footer="0.3"/>
  <pageSetup orientation="portrait" r:id="rId1"/>
  <headerFooter>
    <oddFooter>&amp;R_x000D_&amp;1#&amp;"Calibri"&amp;10&amp;K000000 Official Use Only</odd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873BF-BE51-48FB-B773-CA9D3D04E6FE}">
  <sheetPr>
    <tabColor theme="4" tint="0.79998168889431442"/>
  </sheetPr>
  <dimension ref="A1:K27"/>
  <sheetViews>
    <sheetView workbookViewId="0"/>
  </sheetViews>
  <sheetFormatPr defaultColWidth="8.36328125" defaultRowHeight="14.5"/>
  <cols>
    <col min="2" max="2" width="46.36328125" customWidth="1"/>
    <col min="3" max="3" width="41.36328125" customWidth="1"/>
    <col min="4" max="4" width="40.36328125" customWidth="1"/>
    <col min="5" max="5" width="48.36328125" customWidth="1"/>
    <col min="6" max="7" width="28.36328125" customWidth="1"/>
    <col min="8" max="8" width="35.36328125" customWidth="1"/>
    <col min="9" max="9" width="52.36328125" customWidth="1"/>
    <col min="10" max="10" width="35.36328125" customWidth="1"/>
    <col min="11" max="11" width="36.36328125" customWidth="1"/>
  </cols>
  <sheetData>
    <row r="1" spans="1:11">
      <c r="A1" t="s">
        <v>176</v>
      </c>
    </row>
    <row r="3" spans="1:11" s="2" customFormat="1" ht="58">
      <c r="B3" s="2" t="s">
        <v>177</v>
      </c>
      <c r="C3" s="2" t="s">
        <v>178</v>
      </c>
      <c r="D3" s="2" t="s">
        <v>179</v>
      </c>
      <c r="E3" s="2" t="s">
        <v>180</v>
      </c>
      <c r="F3" s="2" t="s">
        <v>181</v>
      </c>
      <c r="G3" s="2" t="s">
        <v>182</v>
      </c>
      <c r="H3" s="2" t="s">
        <v>183</v>
      </c>
      <c r="I3" s="2" t="s">
        <v>184</v>
      </c>
      <c r="J3" s="2" t="s">
        <v>185</v>
      </c>
      <c r="K3" s="2" t="s">
        <v>186</v>
      </c>
    </row>
    <row r="4" spans="1:11" ht="136.5" customHeight="1">
      <c r="B4" s="3" t="s">
        <v>312</v>
      </c>
      <c r="C4" s="4" t="s">
        <v>188</v>
      </c>
      <c r="D4" s="4" t="s">
        <v>189</v>
      </c>
      <c r="E4" s="4" t="s">
        <v>190</v>
      </c>
      <c r="F4" s="2" t="s">
        <v>191</v>
      </c>
      <c r="G4" s="2" t="s">
        <v>192</v>
      </c>
      <c r="H4" s="8" t="s">
        <v>193</v>
      </c>
      <c r="I4" s="2" t="s">
        <v>194</v>
      </c>
      <c r="J4" s="2" t="s">
        <v>30</v>
      </c>
      <c r="K4" s="2"/>
    </row>
    <row r="5" spans="1:11" ht="74.25" customHeight="1">
      <c r="B5" s="3" t="s">
        <v>312</v>
      </c>
      <c r="C5" s="4" t="s">
        <v>188</v>
      </c>
      <c r="D5" s="4" t="s">
        <v>195</v>
      </c>
      <c r="E5" s="4" t="s">
        <v>196</v>
      </c>
      <c r="F5" s="2" t="s">
        <v>191</v>
      </c>
      <c r="G5" s="2" t="s">
        <v>192</v>
      </c>
      <c r="H5" s="2" t="s">
        <v>197</v>
      </c>
      <c r="I5" s="2" t="s">
        <v>198</v>
      </c>
      <c r="J5" s="2" t="s">
        <v>30</v>
      </c>
      <c r="K5" s="2"/>
    </row>
    <row r="6" spans="1:11" ht="181.5" customHeight="1">
      <c r="B6" s="3" t="s">
        <v>312</v>
      </c>
      <c r="C6" s="4" t="s">
        <v>188</v>
      </c>
      <c r="D6" s="4" t="s">
        <v>199</v>
      </c>
      <c r="E6" s="4" t="s">
        <v>200</v>
      </c>
      <c r="F6" s="2" t="s">
        <v>191</v>
      </c>
      <c r="G6" s="2" t="s">
        <v>192</v>
      </c>
      <c r="H6" s="8" t="s">
        <v>201</v>
      </c>
      <c r="I6" s="2" t="s">
        <v>202</v>
      </c>
      <c r="J6" s="2" t="s">
        <v>30</v>
      </c>
      <c r="K6" s="2"/>
    </row>
    <row r="7" spans="1:11" ht="147" customHeight="1">
      <c r="B7" s="3" t="s">
        <v>313</v>
      </c>
      <c r="C7" s="4" t="s">
        <v>188</v>
      </c>
      <c r="D7" s="4" t="s">
        <v>203</v>
      </c>
      <c r="E7" s="4" t="s">
        <v>204</v>
      </c>
      <c r="F7" s="2" t="s">
        <v>191</v>
      </c>
      <c r="G7" s="2" t="s">
        <v>192</v>
      </c>
      <c r="H7" s="2" t="s">
        <v>205</v>
      </c>
      <c r="I7" s="2" t="s">
        <v>206</v>
      </c>
      <c r="J7" s="2" t="s">
        <v>30</v>
      </c>
      <c r="K7" s="2"/>
    </row>
    <row r="8" spans="1:11" ht="54.75" customHeight="1">
      <c r="B8" s="3" t="s">
        <v>313</v>
      </c>
      <c r="C8" s="2" t="s">
        <v>207</v>
      </c>
      <c r="D8" s="2" t="s">
        <v>208</v>
      </c>
      <c r="E8" s="2" t="s">
        <v>209</v>
      </c>
      <c r="F8" s="2" t="s">
        <v>191</v>
      </c>
      <c r="G8" s="2" t="s">
        <v>192</v>
      </c>
      <c r="H8" s="2" t="s">
        <v>210</v>
      </c>
      <c r="I8" s="2" t="s">
        <v>211</v>
      </c>
      <c r="J8" s="2" t="s">
        <v>30</v>
      </c>
      <c r="K8" s="2"/>
    </row>
    <row r="9" spans="1:11" ht="58">
      <c r="B9" s="3" t="s">
        <v>313</v>
      </c>
      <c r="C9" s="2" t="s">
        <v>207</v>
      </c>
      <c r="D9" s="2" t="s">
        <v>212</v>
      </c>
      <c r="E9" s="2" t="s">
        <v>213</v>
      </c>
      <c r="F9" s="2" t="s">
        <v>191</v>
      </c>
      <c r="G9" s="2" t="s">
        <v>192</v>
      </c>
      <c r="H9" s="2" t="s">
        <v>214</v>
      </c>
      <c r="I9" s="2" t="s">
        <v>215</v>
      </c>
      <c r="J9" s="2" t="s">
        <v>30</v>
      </c>
      <c r="K9" s="2"/>
    </row>
    <row r="10" spans="1:11" ht="58">
      <c r="B10" s="3" t="s">
        <v>313</v>
      </c>
      <c r="C10" s="2" t="s">
        <v>207</v>
      </c>
      <c r="D10" s="2" t="s">
        <v>216</v>
      </c>
      <c r="E10" s="2" t="s">
        <v>217</v>
      </c>
      <c r="F10" s="2" t="s">
        <v>191</v>
      </c>
      <c r="G10" s="2" t="s">
        <v>218</v>
      </c>
      <c r="H10" s="2" t="s">
        <v>219</v>
      </c>
      <c r="I10" s="2"/>
      <c r="J10" s="2" t="s">
        <v>30</v>
      </c>
      <c r="K10" s="2"/>
    </row>
    <row r="11" spans="1:11" ht="58">
      <c r="B11" s="3" t="s">
        <v>313</v>
      </c>
      <c r="C11" s="2" t="s">
        <v>207</v>
      </c>
      <c r="D11" s="2" t="s">
        <v>220</v>
      </c>
      <c r="E11" s="2" t="s">
        <v>221</v>
      </c>
      <c r="F11" s="2" t="s">
        <v>191</v>
      </c>
      <c r="G11" s="2" t="s">
        <v>218</v>
      </c>
      <c r="H11" s="2" t="s">
        <v>222</v>
      </c>
      <c r="I11" s="2"/>
      <c r="J11" s="2" t="s">
        <v>30</v>
      </c>
      <c r="K11" s="2"/>
    </row>
    <row r="12" spans="1:11" ht="58">
      <c r="B12" s="6" t="s">
        <v>314</v>
      </c>
      <c r="C12" s="7" t="s">
        <v>224</v>
      </c>
      <c r="D12" s="7" t="s">
        <v>225</v>
      </c>
      <c r="E12" s="7" t="s">
        <v>226</v>
      </c>
      <c r="F12" s="2" t="s">
        <v>191</v>
      </c>
      <c r="G12" s="2" t="s">
        <v>192</v>
      </c>
      <c r="H12" s="2" t="s">
        <v>315</v>
      </c>
      <c r="I12" s="8" t="s">
        <v>228</v>
      </c>
      <c r="J12" t="s">
        <v>229</v>
      </c>
    </row>
    <row r="13" spans="1:11" ht="58">
      <c r="B13" s="6" t="s">
        <v>314</v>
      </c>
      <c r="C13" s="7" t="s">
        <v>224</v>
      </c>
      <c r="D13" s="7" t="s">
        <v>230</v>
      </c>
      <c r="E13" s="7" t="s">
        <v>231</v>
      </c>
      <c r="F13" s="2" t="s">
        <v>191</v>
      </c>
      <c r="G13" s="2" t="s">
        <v>192</v>
      </c>
      <c r="H13" s="2" t="s">
        <v>232</v>
      </c>
      <c r="J13" t="s">
        <v>229</v>
      </c>
    </row>
    <row r="14" spans="1:11" ht="58">
      <c r="B14" s="6" t="s">
        <v>314</v>
      </c>
      <c r="C14" s="7" t="s">
        <v>224</v>
      </c>
      <c r="D14" s="7" t="s">
        <v>233</v>
      </c>
      <c r="E14" s="7" t="s">
        <v>234</v>
      </c>
      <c r="F14" s="2" t="s">
        <v>191</v>
      </c>
      <c r="G14" s="2" t="s">
        <v>192</v>
      </c>
      <c r="H14" s="2" t="s">
        <v>235</v>
      </c>
      <c r="J14" t="s">
        <v>236</v>
      </c>
    </row>
    <row r="15" spans="1:11" ht="58">
      <c r="B15" s="6" t="s">
        <v>314</v>
      </c>
      <c r="C15" s="7" t="s">
        <v>224</v>
      </c>
      <c r="D15" s="7" t="s">
        <v>237</v>
      </c>
      <c r="E15" s="7" t="s">
        <v>238</v>
      </c>
      <c r="F15" s="2" t="s">
        <v>191</v>
      </c>
      <c r="G15" s="2" t="s">
        <v>192</v>
      </c>
      <c r="H15" s="2" t="s">
        <v>239</v>
      </c>
      <c r="J15" t="s">
        <v>236</v>
      </c>
    </row>
    <row r="16" spans="1:11" ht="58">
      <c r="B16" s="6" t="s">
        <v>314</v>
      </c>
      <c r="C16" s="7" t="s">
        <v>224</v>
      </c>
      <c r="D16" s="7" t="s">
        <v>240</v>
      </c>
      <c r="E16" s="7" t="s">
        <v>241</v>
      </c>
      <c r="F16" s="2" t="s">
        <v>191</v>
      </c>
      <c r="G16" s="2" t="s">
        <v>192</v>
      </c>
      <c r="H16" s="2" t="s">
        <v>242</v>
      </c>
      <c r="J16" t="s">
        <v>236</v>
      </c>
    </row>
    <row r="17" spans="2:10" ht="72.5">
      <c r="B17" s="6" t="s">
        <v>314</v>
      </c>
      <c r="C17" s="7" t="s">
        <v>224</v>
      </c>
      <c r="D17" s="8" t="s">
        <v>243</v>
      </c>
      <c r="E17" s="7" t="s">
        <v>244</v>
      </c>
      <c r="F17" s="2" t="s">
        <v>191</v>
      </c>
      <c r="G17" s="2" t="s">
        <v>192</v>
      </c>
      <c r="H17" s="2" t="s">
        <v>316</v>
      </c>
      <c r="I17" s="2" t="s">
        <v>246</v>
      </c>
      <c r="J17" t="s">
        <v>30</v>
      </c>
    </row>
    <row r="18" spans="2:10" ht="58">
      <c r="B18" s="6" t="s">
        <v>314</v>
      </c>
      <c r="C18" s="2" t="s">
        <v>247</v>
      </c>
      <c r="D18" s="2" t="s">
        <v>248</v>
      </c>
      <c r="E18" s="2" t="s">
        <v>249</v>
      </c>
      <c r="F18" s="2" t="s">
        <v>191</v>
      </c>
      <c r="G18" s="2" t="s">
        <v>192</v>
      </c>
      <c r="H18" s="2" t="s">
        <v>250</v>
      </c>
      <c r="J18" t="s">
        <v>229</v>
      </c>
    </row>
    <row r="19" spans="2:10" ht="58">
      <c r="B19" s="6" t="s">
        <v>314</v>
      </c>
      <c r="C19" s="2" t="s">
        <v>247</v>
      </c>
      <c r="D19" s="2" t="s">
        <v>251</v>
      </c>
      <c r="E19" s="2" t="s">
        <v>252</v>
      </c>
      <c r="F19" s="2" t="s">
        <v>191</v>
      </c>
      <c r="G19" s="2" t="s">
        <v>192</v>
      </c>
      <c r="H19" s="2" t="s">
        <v>253</v>
      </c>
      <c r="J19" t="s">
        <v>229</v>
      </c>
    </row>
    <row r="20" spans="2:10" ht="58">
      <c r="B20" s="6" t="s">
        <v>314</v>
      </c>
      <c r="C20" s="2" t="s">
        <v>247</v>
      </c>
      <c r="D20" s="2" t="s">
        <v>254</v>
      </c>
      <c r="E20" s="2" t="s">
        <v>255</v>
      </c>
      <c r="F20" s="2" t="s">
        <v>191</v>
      </c>
      <c r="G20" s="2" t="s">
        <v>192</v>
      </c>
      <c r="H20" s="2" t="s">
        <v>256</v>
      </c>
      <c r="J20" t="s">
        <v>236</v>
      </c>
    </row>
    <row r="21" spans="2:10" ht="29">
      <c r="B21" s="6" t="s">
        <v>314</v>
      </c>
      <c r="C21" s="8" t="s">
        <v>247</v>
      </c>
      <c r="D21" s="8" t="s">
        <v>257</v>
      </c>
      <c r="E21" s="2" t="s">
        <v>258</v>
      </c>
      <c r="F21" s="2" t="s">
        <v>191</v>
      </c>
      <c r="G21" t="s">
        <v>259</v>
      </c>
      <c r="H21" s="2" t="s">
        <v>317</v>
      </c>
      <c r="J21" t="s">
        <v>229</v>
      </c>
    </row>
    <row r="22" spans="2:10" ht="58">
      <c r="B22" s="6" t="s">
        <v>314</v>
      </c>
      <c r="C22" s="8" t="s">
        <v>247</v>
      </c>
      <c r="D22" s="8" t="s">
        <v>260</v>
      </c>
      <c r="E22" s="2" t="s">
        <v>261</v>
      </c>
      <c r="F22" s="2" t="s">
        <v>191</v>
      </c>
      <c r="G22" t="s">
        <v>259</v>
      </c>
      <c r="H22" s="2" t="s">
        <v>318</v>
      </c>
      <c r="J22" t="s">
        <v>229</v>
      </c>
    </row>
    <row r="23" spans="2:10" ht="58">
      <c r="B23" s="9" t="s">
        <v>319</v>
      </c>
      <c r="C23" s="10" t="s">
        <v>320</v>
      </c>
      <c r="D23" s="10" t="s">
        <v>321</v>
      </c>
      <c r="E23" s="10" t="s">
        <v>265</v>
      </c>
      <c r="F23" s="2" t="s">
        <v>191</v>
      </c>
      <c r="G23" t="s">
        <v>259</v>
      </c>
      <c r="H23" s="2" t="s">
        <v>266</v>
      </c>
      <c r="I23" s="2" t="s">
        <v>267</v>
      </c>
      <c r="J23" t="s">
        <v>30</v>
      </c>
    </row>
    <row r="24" spans="2:10" ht="72.5">
      <c r="B24" s="9" t="s">
        <v>319</v>
      </c>
      <c r="C24" s="11" t="s">
        <v>268</v>
      </c>
      <c r="D24" s="12" t="s">
        <v>322</v>
      </c>
      <c r="E24" s="12" t="s">
        <v>323</v>
      </c>
      <c r="F24" s="2" t="s">
        <v>191</v>
      </c>
      <c r="G24" t="s">
        <v>259</v>
      </c>
      <c r="H24" s="2" t="s">
        <v>271</v>
      </c>
      <c r="I24" s="2" t="s">
        <v>272</v>
      </c>
      <c r="J24" t="s">
        <v>30</v>
      </c>
    </row>
    <row r="25" spans="2:10" ht="72.5">
      <c r="B25" s="9" t="s">
        <v>319</v>
      </c>
      <c r="C25" s="13" t="s">
        <v>281</v>
      </c>
      <c r="D25" s="12" t="s">
        <v>324</v>
      </c>
      <c r="E25" s="12" t="s">
        <v>325</v>
      </c>
      <c r="F25" s="2" t="s">
        <v>191</v>
      </c>
      <c r="G25" t="s">
        <v>259</v>
      </c>
      <c r="H25" s="2" t="s">
        <v>284</v>
      </c>
      <c r="I25" s="2" t="s">
        <v>285</v>
      </c>
      <c r="J25" t="s">
        <v>30</v>
      </c>
    </row>
    <row r="26" spans="2:10" ht="72.5">
      <c r="B26" s="9" t="s">
        <v>319</v>
      </c>
      <c r="C26" s="13" t="s">
        <v>294</v>
      </c>
      <c r="D26" s="12" t="s">
        <v>326</v>
      </c>
      <c r="E26" s="12" t="s">
        <v>327</v>
      </c>
      <c r="F26" s="2" t="s">
        <v>191</v>
      </c>
      <c r="G26" t="s">
        <v>259</v>
      </c>
      <c r="H26" s="2" t="s">
        <v>297</v>
      </c>
      <c r="I26" s="2" t="s">
        <v>298</v>
      </c>
      <c r="J26" t="s">
        <v>30</v>
      </c>
    </row>
    <row r="27" spans="2:10" ht="58">
      <c r="B27" s="9" t="s">
        <v>319</v>
      </c>
      <c r="C27" s="13" t="s">
        <v>307</v>
      </c>
      <c r="D27" s="12" t="s">
        <v>308</v>
      </c>
      <c r="E27" s="12" t="s">
        <v>309</v>
      </c>
      <c r="F27" s="2" t="s">
        <v>191</v>
      </c>
      <c r="G27" t="s">
        <v>259</v>
      </c>
      <c r="H27" s="2" t="s">
        <v>310</v>
      </c>
      <c r="I27" s="2" t="s">
        <v>311</v>
      </c>
      <c r="J27" t="s">
        <v>30</v>
      </c>
    </row>
  </sheetData>
  <pageMargins left="0.7" right="0.7" top="0.75" bottom="0.75" header="0.3" footer="0.3"/>
  <pageSetup orientation="portrait" r:id="rId1"/>
  <headerFooter>
    <oddFooter>&amp;R_x000D_&amp;1#&amp;"Calibri"&amp;10&amp;K000000 Official Use Only</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DC48C-33AF-48A3-9A75-B20ECF7474E1}">
  <sheetPr>
    <tabColor theme="4" tint="0.79998168889431442"/>
  </sheetPr>
  <dimension ref="A1:L31"/>
  <sheetViews>
    <sheetView showGridLines="0" tabSelected="1" zoomScale="50" zoomScaleNormal="50" workbookViewId="0">
      <pane ySplit="3" topLeftCell="A23" activePane="bottomLeft" state="frozen"/>
      <selection pane="bottomLeft" activeCell="J23" sqref="J23"/>
    </sheetView>
  </sheetViews>
  <sheetFormatPr defaultColWidth="0" defaultRowHeight="14.5" zeroHeight="1"/>
  <cols>
    <col min="1" max="1" width="3.6328125" customWidth="1"/>
    <col min="2" max="2" width="30.36328125" customWidth="1"/>
    <col min="3" max="4" width="26.6328125" customWidth="1"/>
    <col min="5" max="5" width="53.6328125" customWidth="1"/>
    <col min="6" max="6" width="18.6328125" customWidth="1"/>
    <col min="7" max="9" width="20.6328125" customWidth="1"/>
    <col min="10" max="10" width="24.6328125" style="2" customWidth="1"/>
    <col min="11" max="11" width="50.6328125" customWidth="1"/>
    <col min="12" max="12" width="3.6328125" customWidth="1"/>
    <col min="13" max="16384" width="8.36328125" hidden="1"/>
  </cols>
  <sheetData>
    <row r="1" spans="1:11" ht="14.5" customHeight="1">
      <c r="B1" s="15"/>
    </row>
    <row r="2" spans="1:11" ht="40.5" customHeight="1">
      <c r="B2" s="193" t="s">
        <v>328</v>
      </c>
      <c r="C2" s="194"/>
      <c r="D2" s="195"/>
      <c r="E2" s="194"/>
      <c r="F2" s="196"/>
      <c r="G2" s="197"/>
      <c r="H2" s="196"/>
      <c r="I2" s="196"/>
      <c r="J2" s="197"/>
      <c r="K2" s="198"/>
    </row>
    <row r="3" spans="1:11" s="2" customFormat="1" ht="59" customHeight="1">
      <c r="B3" s="178" t="s">
        <v>8</v>
      </c>
      <c r="C3" s="178" t="s">
        <v>9</v>
      </c>
      <c r="D3" s="178" t="s">
        <v>10</v>
      </c>
      <c r="E3" s="178" t="s">
        <v>11</v>
      </c>
      <c r="F3" s="178" t="s">
        <v>12</v>
      </c>
      <c r="G3" s="178" t="s">
        <v>13</v>
      </c>
      <c r="H3" s="178" t="s">
        <v>14</v>
      </c>
      <c r="I3" s="178" t="s">
        <v>15</v>
      </c>
      <c r="J3" s="178" t="s">
        <v>16</v>
      </c>
      <c r="K3" s="178" t="s">
        <v>17</v>
      </c>
    </row>
    <row r="4" spans="1:11" s="14" customFormat="1" ht="114">
      <c r="B4" s="261" t="s">
        <v>329</v>
      </c>
      <c r="C4" s="219" t="s">
        <v>320</v>
      </c>
      <c r="D4" s="161" t="s">
        <v>330</v>
      </c>
      <c r="E4" s="161" t="s">
        <v>331</v>
      </c>
      <c r="F4" s="230"/>
      <c r="G4" s="161" t="s">
        <v>24</v>
      </c>
      <c r="H4" s="161" t="s">
        <v>29</v>
      </c>
      <c r="I4" s="161" t="s">
        <v>29</v>
      </c>
      <c r="J4" s="161" t="s">
        <v>30</v>
      </c>
      <c r="K4" s="161"/>
    </row>
    <row r="5" spans="1:11" s="14" customFormat="1" ht="54" customHeight="1">
      <c r="B5" s="261"/>
      <c r="C5" s="250" t="s">
        <v>947</v>
      </c>
      <c r="D5" s="250"/>
      <c r="E5" s="250"/>
      <c r="F5" s="250"/>
      <c r="G5" s="250"/>
      <c r="H5" s="250"/>
      <c r="I5" s="250"/>
      <c r="J5" s="250"/>
      <c r="K5" s="250"/>
    </row>
    <row r="6" spans="1:11" s="14" customFormat="1" ht="304.5" customHeight="1">
      <c r="B6" s="261"/>
      <c r="C6" s="264" t="s">
        <v>332</v>
      </c>
      <c r="D6" s="170" t="s">
        <v>333</v>
      </c>
      <c r="E6" s="170" t="s">
        <v>334</v>
      </c>
      <c r="F6" s="228"/>
      <c r="G6" s="170" t="s">
        <v>191</v>
      </c>
      <c r="H6" s="171" t="s">
        <v>29</v>
      </c>
      <c r="I6" s="171" t="s">
        <v>29</v>
      </c>
      <c r="J6" s="170" t="s">
        <v>30</v>
      </c>
      <c r="K6" s="170" t="s">
        <v>335</v>
      </c>
    </row>
    <row r="7" spans="1:11" s="14" customFormat="1" ht="271.5" customHeight="1">
      <c r="B7" s="261"/>
      <c r="C7" s="264"/>
      <c r="D7" s="160" t="s">
        <v>905</v>
      </c>
      <c r="E7" s="160" t="s">
        <v>912</v>
      </c>
      <c r="F7" s="225"/>
      <c r="G7" s="160" t="s">
        <v>336</v>
      </c>
      <c r="H7" s="160" t="s">
        <v>29</v>
      </c>
      <c r="I7" s="160" t="s">
        <v>29</v>
      </c>
      <c r="J7" s="160" t="s">
        <v>30</v>
      </c>
      <c r="K7" s="160"/>
    </row>
    <row r="8" spans="1:11" s="14" customFormat="1" ht="289" customHeight="1">
      <c r="B8" s="261"/>
      <c r="C8" s="264" t="s">
        <v>337</v>
      </c>
      <c r="D8" s="170" t="s">
        <v>338</v>
      </c>
      <c r="E8" s="170" t="s">
        <v>339</v>
      </c>
      <c r="F8" s="228"/>
      <c r="G8" s="170" t="s">
        <v>191</v>
      </c>
      <c r="H8" s="171" t="s">
        <v>29</v>
      </c>
      <c r="I8" s="171" t="s">
        <v>29</v>
      </c>
      <c r="J8" s="170" t="s">
        <v>30</v>
      </c>
      <c r="K8" s="170"/>
    </row>
    <row r="9" spans="1:11" s="14" customFormat="1" ht="311" customHeight="1">
      <c r="B9" s="261"/>
      <c r="C9" s="264"/>
      <c r="D9" s="160" t="s">
        <v>906</v>
      </c>
      <c r="E9" s="160" t="s">
        <v>949</v>
      </c>
      <c r="F9" s="225"/>
      <c r="G9" s="160" t="s">
        <v>336</v>
      </c>
      <c r="H9" s="160" t="s">
        <v>29</v>
      </c>
      <c r="I9" s="160" t="s">
        <v>29</v>
      </c>
      <c r="J9" s="160" t="s">
        <v>30</v>
      </c>
      <c r="K9" s="160"/>
    </row>
    <row r="10" spans="1:11" s="14" customFormat="1" ht="292" customHeight="1">
      <c r="B10" s="261"/>
      <c r="C10" s="264" t="s">
        <v>340</v>
      </c>
      <c r="D10" s="170" t="s">
        <v>341</v>
      </c>
      <c r="E10" s="170" t="s">
        <v>342</v>
      </c>
      <c r="F10" s="228"/>
      <c r="G10" s="170" t="s">
        <v>191</v>
      </c>
      <c r="H10" s="171" t="s">
        <v>29</v>
      </c>
      <c r="I10" s="171" t="s">
        <v>29</v>
      </c>
      <c r="J10" s="170" t="s">
        <v>30</v>
      </c>
      <c r="K10" s="170"/>
    </row>
    <row r="11" spans="1:11" s="14" customFormat="1" ht="310" customHeight="1">
      <c r="B11" s="261"/>
      <c r="C11" s="264"/>
      <c r="D11" s="160" t="s">
        <v>907</v>
      </c>
      <c r="E11" s="160" t="s">
        <v>950</v>
      </c>
      <c r="F11" s="225"/>
      <c r="G11" s="160" t="s">
        <v>336</v>
      </c>
      <c r="H11" s="160" t="s">
        <v>29</v>
      </c>
      <c r="I11" s="160" t="s">
        <v>29</v>
      </c>
      <c r="J11" s="160" t="s">
        <v>30</v>
      </c>
      <c r="K11" s="160"/>
    </row>
    <row r="12" spans="1:11" s="14" customFormat="1" ht="59" customHeight="1">
      <c r="B12" s="262" t="s">
        <v>343</v>
      </c>
      <c r="C12" s="262"/>
      <c r="D12" s="262"/>
      <c r="E12" s="262"/>
      <c r="F12" s="179">
        <f>SUM(F4,F7,F6,F8,F9:F11)</f>
        <v>0</v>
      </c>
      <c r="G12" s="180" t="s">
        <v>173</v>
      </c>
      <c r="H12" s="262" t="s">
        <v>344</v>
      </c>
      <c r="I12" s="262"/>
      <c r="J12" s="181">
        <f>($F$12/7)</f>
        <v>0</v>
      </c>
      <c r="K12" s="182"/>
    </row>
    <row r="13" spans="1:11" s="14" customFormat="1" ht="228">
      <c r="A13" s="15"/>
      <c r="B13" s="263" t="s">
        <v>345</v>
      </c>
      <c r="C13" s="264" t="s">
        <v>346</v>
      </c>
      <c r="D13" s="170" t="s">
        <v>347</v>
      </c>
      <c r="E13" s="170" t="s">
        <v>1009</v>
      </c>
      <c r="F13" s="228"/>
      <c r="G13" s="170" t="s">
        <v>191</v>
      </c>
      <c r="H13" s="171" t="s">
        <v>29</v>
      </c>
      <c r="I13" s="171" t="s">
        <v>348</v>
      </c>
      <c r="J13" s="170" t="s">
        <v>30</v>
      </c>
      <c r="K13" s="170"/>
    </row>
    <row r="14" spans="1:11" s="14" customFormat="1" ht="76">
      <c r="B14" s="263"/>
      <c r="C14" s="264"/>
      <c r="D14" s="160" t="s">
        <v>349</v>
      </c>
      <c r="E14" s="160" t="s">
        <v>350</v>
      </c>
      <c r="F14" s="225"/>
      <c r="G14" s="160" t="s">
        <v>191</v>
      </c>
      <c r="H14" s="160" t="s">
        <v>351</v>
      </c>
      <c r="I14" s="160" t="s">
        <v>348</v>
      </c>
      <c r="J14" s="160" t="s">
        <v>30</v>
      </c>
      <c r="K14" s="160" t="s">
        <v>352</v>
      </c>
    </row>
    <row r="15" spans="1:11" s="14" customFormat="1" ht="311.5" customHeight="1">
      <c r="B15" s="263"/>
      <c r="C15" s="264"/>
      <c r="D15" s="170" t="s">
        <v>913</v>
      </c>
      <c r="E15" s="170" t="s">
        <v>902</v>
      </c>
      <c r="F15" s="228"/>
      <c r="G15" s="170" t="s">
        <v>191</v>
      </c>
      <c r="H15" s="171" t="s">
        <v>351</v>
      </c>
      <c r="I15" s="171" t="s">
        <v>29</v>
      </c>
      <c r="J15" s="170" t="s">
        <v>30</v>
      </c>
      <c r="K15" s="170" t="s">
        <v>352</v>
      </c>
    </row>
    <row r="16" spans="1:11" s="14" customFormat="1" ht="87.5" customHeight="1">
      <c r="B16" s="263"/>
      <c r="C16" s="264"/>
      <c r="D16" s="160" t="s">
        <v>353</v>
      </c>
      <c r="E16" s="160" t="s">
        <v>354</v>
      </c>
      <c r="F16" s="225"/>
      <c r="G16" s="160" t="s">
        <v>191</v>
      </c>
      <c r="H16" s="160" t="s">
        <v>351</v>
      </c>
      <c r="I16" s="160" t="s">
        <v>348</v>
      </c>
      <c r="J16" s="160" t="s">
        <v>30</v>
      </c>
      <c r="K16" s="160" t="s">
        <v>352</v>
      </c>
    </row>
    <row r="17" spans="2:11" s="14" customFormat="1" ht="311.5" customHeight="1">
      <c r="B17" s="263"/>
      <c r="C17" s="264"/>
      <c r="D17" s="170" t="s">
        <v>908</v>
      </c>
      <c r="E17" s="170" t="s">
        <v>903</v>
      </c>
      <c r="F17" s="228"/>
      <c r="G17" s="170" t="s">
        <v>191</v>
      </c>
      <c r="H17" s="171" t="s">
        <v>351</v>
      </c>
      <c r="I17" s="171" t="s">
        <v>29</v>
      </c>
      <c r="J17" s="170" t="s">
        <v>30</v>
      </c>
      <c r="K17" s="170" t="s">
        <v>352</v>
      </c>
    </row>
    <row r="18" spans="2:11" s="15" customFormat="1" ht="218.5" customHeight="1">
      <c r="B18" s="263"/>
      <c r="C18" s="264" t="s">
        <v>355</v>
      </c>
      <c r="D18" s="160" t="s">
        <v>356</v>
      </c>
      <c r="E18" s="160" t="s">
        <v>1010</v>
      </c>
      <c r="F18" s="225"/>
      <c r="G18" s="160" t="s">
        <v>191</v>
      </c>
      <c r="H18" s="160" t="s">
        <v>29</v>
      </c>
      <c r="I18" s="160" t="s">
        <v>29</v>
      </c>
      <c r="J18" s="160" t="s">
        <v>30</v>
      </c>
      <c r="K18" s="160"/>
    </row>
    <row r="19" spans="2:11" s="15" customFormat="1" ht="285" customHeight="1">
      <c r="B19" s="263"/>
      <c r="C19" s="264"/>
      <c r="D19" s="170" t="s">
        <v>357</v>
      </c>
      <c r="E19" s="170" t="s">
        <v>914</v>
      </c>
      <c r="F19" s="228"/>
      <c r="G19" s="170" t="s">
        <v>191</v>
      </c>
      <c r="H19" s="171" t="s">
        <v>29</v>
      </c>
      <c r="I19" s="171" t="s">
        <v>29</v>
      </c>
      <c r="J19" s="170" t="s">
        <v>30</v>
      </c>
      <c r="K19" s="170"/>
    </row>
    <row r="20" spans="2:11" s="15" customFormat="1" ht="155.5" customHeight="1">
      <c r="B20" s="263"/>
      <c r="C20" s="264"/>
      <c r="D20" s="160" t="s">
        <v>909</v>
      </c>
      <c r="E20" s="160" t="s">
        <v>951</v>
      </c>
      <c r="F20" s="225"/>
      <c r="G20" s="160" t="s">
        <v>191</v>
      </c>
      <c r="H20" s="160" t="s">
        <v>29</v>
      </c>
      <c r="I20" s="160" t="s">
        <v>29</v>
      </c>
      <c r="J20" s="160" t="s">
        <v>30</v>
      </c>
      <c r="K20" s="160"/>
    </row>
    <row r="21" spans="2:11" s="15" customFormat="1" ht="19">
      <c r="B21" s="263"/>
      <c r="C21" s="250" t="s">
        <v>358</v>
      </c>
      <c r="D21" s="250"/>
      <c r="E21" s="250"/>
      <c r="F21" s="250"/>
      <c r="G21" s="250"/>
      <c r="H21" s="250"/>
      <c r="I21" s="250"/>
      <c r="J21" s="250"/>
      <c r="K21" s="250"/>
    </row>
    <row r="22" spans="2:11" s="15" customFormat="1" ht="257.5" customHeight="1">
      <c r="B22" s="263"/>
      <c r="C22" s="219" t="s">
        <v>359</v>
      </c>
      <c r="D22" s="170" t="s">
        <v>360</v>
      </c>
      <c r="E22" s="170" t="s">
        <v>904</v>
      </c>
      <c r="F22" s="228"/>
      <c r="G22" s="170" t="s">
        <v>191</v>
      </c>
      <c r="H22" s="171" t="s">
        <v>29</v>
      </c>
      <c r="I22" s="171" t="s">
        <v>29</v>
      </c>
      <c r="J22" s="170" t="s">
        <v>30</v>
      </c>
      <c r="K22" s="170" t="s">
        <v>352</v>
      </c>
    </row>
    <row r="23" spans="2:11" s="15" customFormat="1" ht="59" customHeight="1">
      <c r="B23" s="262" t="s">
        <v>361</v>
      </c>
      <c r="C23" s="262"/>
      <c r="D23" s="262"/>
      <c r="E23" s="262"/>
      <c r="F23" s="179">
        <f>SUM(F22,F13:F20)</f>
        <v>0</v>
      </c>
      <c r="G23" s="180" t="s">
        <v>362</v>
      </c>
      <c r="H23" s="262" t="s">
        <v>363</v>
      </c>
      <c r="I23" s="262"/>
      <c r="J23" s="183">
        <f>($F$23/9)</f>
        <v>0</v>
      </c>
      <c r="K23" s="182"/>
    </row>
    <row r="24" spans="2:11" s="15" customFormat="1" ht="328.5" customHeight="1">
      <c r="B24" s="263" t="s">
        <v>364</v>
      </c>
      <c r="C24" s="264" t="s">
        <v>365</v>
      </c>
      <c r="D24" s="170" t="s">
        <v>366</v>
      </c>
      <c r="E24" s="170" t="s">
        <v>367</v>
      </c>
      <c r="F24" s="228"/>
      <c r="G24" s="170" t="s">
        <v>191</v>
      </c>
      <c r="H24" s="171" t="s">
        <v>29</v>
      </c>
      <c r="I24" s="171" t="s">
        <v>29</v>
      </c>
      <c r="J24" s="170" t="s">
        <v>890</v>
      </c>
      <c r="K24" s="170"/>
    </row>
    <row r="25" spans="2:11" s="15" customFormat="1" ht="140" customHeight="1">
      <c r="B25" s="263"/>
      <c r="C25" s="264"/>
      <c r="D25" s="160" t="s">
        <v>910</v>
      </c>
      <c r="E25" s="160" t="s">
        <v>952</v>
      </c>
      <c r="F25" s="225"/>
      <c r="G25" s="160" t="s">
        <v>191</v>
      </c>
      <c r="H25" s="160" t="s">
        <v>29</v>
      </c>
      <c r="I25" s="160" t="s">
        <v>29</v>
      </c>
      <c r="J25" s="160" t="s">
        <v>368</v>
      </c>
      <c r="K25" s="160"/>
    </row>
    <row r="26" spans="2:11" s="15" customFormat="1" ht="336" customHeight="1">
      <c r="B26" s="263"/>
      <c r="C26" s="219" t="s">
        <v>369</v>
      </c>
      <c r="D26" s="170" t="s">
        <v>370</v>
      </c>
      <c r="E26" s="170" t="s">
        <v>915</v>
      </c>
      <c r="F26" s="228"/>
      <c r="G26" s="170" t="s">
        <v>191</v>
      </c>
      <c r="H26" s="171" t="s">
        <v>351</v>
      </c>
      <c r="I26" s="171" t="s">
        <v>29</v>
      </c>
      <c r="J26" s="170" t="s">
        <v>890</v>
      </c>
      <c r="K26" s="170"/>
    </row>
    <row r="27" spans="2:11" s="15" customFormat="1" ht="254.5" customHeight="1">
      <c r="B27" s="263"/>
      <c r="C27" s="264" t="s">
        <v>371</v>
      </c>
      <c r="D27" s="160" t="s">
        <v>372</v>
      </c>
      <c r="E27" s="160" t="s">
        <v>373</v>
      </c>
      <c r="F27" s="225"/>
      <c r="G27" s="160" t="s">
        <v>191</v>
      </c>
      <c r="H27" s="160" t="s">
        <v>29</v>
      </c>
      <c r="I27" s="160" t="s">
        <v>29</v>
      </c>
      <c r="J27" s="160" t="s">
        <v>890</v>
      </c>
      <c r="K27" s="160"/>
    </row>
    <row r="28" spans="2:11" s="15" customFormat="1" ht="329" customHeight="1">
      <c r="B28" s="263"/>
      <c r="C28" s="264"/>
      <c r="D28" s="170" t="s">
        <v>911</v>
      </c>
      <c r="E28" s="170" t="s">
        <v>953</v>
      </c>
      <c r="F28" s="228"/>
      <c r="G28" s="170" t="s">
        <v>191</v>
      </c>
      <c r="H28" s="171" t="s">
        <v>29</v>
      </c>
      <c r="I28" s="171" t="s">
        <v>29</v>
      </c>
      <c r="J28" s="170" t="s">
        <v>891</v>
      </c>
      <c r="K28" s="170"/>
    </row>
    <row r="29" spans="2:11" s="15" customFormat="1" ht="59" customHeight="1">
      <c r="B29" s="184" t="s">
        <v>375</v>
      </c>
      <c r="C29" s="182"/>
      <c r="D29" s="184"/>
      <c r="E29" s="182"/>
      <c r="F29" s="179">
        <f>SUM(F24:F28)</f>
        <v>0</v>
      </c>
      <c r="G29" s="180" t="s">
        <v>376</v>
      </c>
      <c r="H29" s="266" t="s">
        <v>377</v>
      </c>
      <c r="I29" s="266"/>
      <c r="J29" s="183">
        <f>($F$29/5)</f>
        <v>0</v>
      </c>
      <c r="K29" s="182"/>
    </row>
    <row r="30" spans="2:11" s="15" customFormat="1" ht="31.5">
      <c r="B30" s="265" t="s">
        <v>378</v>
      </c>
      <c r="C30" s="265"/>
      <c r="D30" s="265"/>
      <c r="E30" s="265"/>
      <c r="F30" s="265"/>
      <c r="G30" s="265"/>
      <c r="H30" s="265"/>
      <c r="I30" s="139">
        <f>AVERAGE(J29,J23,J12)</f>
        <v>0</v>
      </c>
      <c r="J30" s="141"/>
      <c r="K30" s="141"/>
    </row>
    <row r="31" spans="2:11"/>
  </sheetData>
  <sheetProtection algorithmName="SHA-512" hashValue="49B6PHubzYwxSUuXyrP85nApKNCTt+ASrgKG0+O1xwBnAdjT3syrWSZCcVP4LClMQo01Y8EhGRgjAxgR8c86+A==" saltValue="cWeS9sroIxJj/dY0CgL91g==" spinCount="100000" sheet="1" objects="1" scenarios="1"/>
  <mergeCells count="18">
    <mergeCell ref="B30:H30"/>
    <mergeCell ref="H12:I12"/>
    <mergeCell ref="H23:I23"/>
    <mergeCell ref="H29:I29"/>
    <mergeCell ref="B4:B11"/>
    <mergeCell ref="B12:E12"/>
    <mergeCell ref="B23:E23"/>
    <mergeCell ref="B24:B28"/>
    <mergeCell ref="B13:B22"/>
    <mergeCell ref="C21:K21"/>
    <mergeCell ref="C6:C7"/>
    <mergeCell ref="C5:K5"/>
    <mergeCell ref="C27:C28"/>
    <mergeCell ref="C8:C9"/>
    <mergeCell ref="C10:C11"/>
    <mergeCell ref="C13:C17"/>
    <mergeCell ref="C18:C20"/>
    <mergeCell ref="C24:C25"/>
  </mergeCells>
  <pageMargins left="0.7" right="0.7" top="0.75" bottom="0.75" header="0.3" footer="0.3"/>
  <pageSetup orientation="portrait" r:id="rId1"/>
  <headerFooter>
    <oddFooter>&amp;R_x000D_&amp;1#&amp;"Calibri"&amp;10&amp;K000000 Official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264B-F054-41E3-AF9C-2A313361AA29}">
  <sheetPr>
    <tabColor theme="6" tint="0.79998168889431442"/>
  </sheetPr>
  <dimension ref="A1:P111"/>
  <sheetViews>
    <sheetView showGridLines="0" zoomScale="50" zoomScaleNormal="50" workbookViewId="0">
      <pane ySplit="3" topLeftCell="A107" activePane="bottomLeft" state="frozen"/>
      <selection pane="bottomLeft" activeCell="H108" sqref="H108"/>
    </sheetView>
  </sheetViews>
  <sheetFormatPr defaultColWidth="0" defaultRowHeight="15" customHeight="1" zeroHeight="1"/>
  <cols>
    <col min="1" max="1" width="3.6328125" customWidth="1"/>
    <col min="2" max="2" width="30.36328125" style="56" customWidth="1"/>
    <col min="3" max="3" width="26.6328125" style="53" customWidth="1"/>
    <col min="4" max="4" width="26.6328125" style="54" customWidth="1"/>
    <col min="5" max="5" width="53.6328125" style="55" customWidth="1"/>
    <col min="6" max="6" width="18.6328125" style="55" customWidth="1"/>
    <col min="7" max="8" width="20.6328125" style="55" customWidth="1"/>
    <col min="9" max="9" width="20.6328125" style="54" customWidth="1"/>
    <col min="10" max="10" width="24.6328125" style="55" customWidth="1"/>
    <col min="11" max="11" width="50.6328125" style="55" customWidth="1"/>
    <col min="12" max="12" width="3.6328125" customWidth="1"/>
    <col min="13" max="16" width="0" hidden="1" customWidth="1"/>
    <col min="17" max="16384" width="10.36328125" hidden="1"/>
  </cols>
  <sheetData>
    <row r="1" spans="2:16" ht="14.5" customHeight="1"/>
    <row r="2" spans="2:16" ht="40.5" customHeight="1">
      <c r="B2" s="273" t="s">
        <v>379</v>
      </c>
      <c r="C2" s="273"/>
      <c r="D2" s="273"/>
      <c r="E2" s="273"/>
      <c r="F2" s="273"/>
      <c r="G2" s="273"/>
      <c r="H2" s="273"/>
      <c r="I2" s="273"/>
      <c r="J2" s="273"/>
      <c r="K2" s="273"/>
    </row>
    <row r="3" spans="2:16" ht="59" customHeight="1">
      <c r="B3" s="205" t="s">
        <v>8</v>
      </c>
      <c r="C3" s="205" t="s">
        <v>9</v>
      </c>
      <c r="D3" s="205" t="s">
        <v>10</v>
      </c>
      <c r="E3" s="205" t="s">
        <v>11</v>
      </c>
      <c r="F3" s="205" t="s">
        <v>12</v>
      </c>
      <c r="G3" s="205" t="s">
        <v>13</v>
      </c>
      <c r="H3" s="206" t="s">
        <v>14</v>
      </c>
      <c r="I3" s="206" t="s">
        <v>15</v>
      </c>
      <c r="J3" s="206" t="s">
        <v>16</v>
      </c>
      <c r="K3" s="205" t="s">
        <v>17</v>
      </c>
      <c r="P3" s="52"/>
    </row>
    <row r="4" spans="2:16" ht="355" customHeight="1">
      <c r="B4" s="271" t="s">
        <v>380</v>
      </c>
      <c r="C4" s="264" t="s">
        <v>381</v>
      </c>
      <c r="D4" s="161" t="s">
        <v>382</v>
      </c>
      <c r="E4" s="161" t="s">
        <v>383</v>
      </c>
      <c r="F4" s="230"/>
      <c r="G4" s="161" t="s">
        <v>384</v>
      </c>
      <c r="H4" s="161" t="s">
        <v>29</v>
      </c>
      <c r="I4" s="161" t="s">
        <v>385</v>
      </c>
      <c r="J4" s="161" t="s">
        <v>30</v>
      </c>
      <c r="K4" s="161"/>
    </row>
    <row r="5" spans="2:16" ht="210" customHeight="1">
      <c r="B5" s="271"/>
      <c r="C5" s="264"/>
      <c r="D5" s="170" t="s">
        <v>386</v>
      </c>
      <c r="E5" s="170" t="s">
        <v>387</v>
      </c>
      <c r="F5" s="228"/>
      <c r="G5" s="170" t="s">
        <v>384</v>
      </c>
      <c r="H5" s="171" t="s">
        <v>29</v>
      </c>
      <c r="I5" s="170" t="s">
        <v>385</v>
      </c>
      <c r="J5" s="170" t="s">
        <v>30</v>
      </c>
      <c r="K5" s="170"/>
    </row>
    <row r="6" spans="2:16" ht="355" customHeight="1">
      <c r="B6" s="271"/>
      <c r="C6" s="264"/>
      <c r="D6" s="160" t="s">
        <v>916</v>
      </c>
      <c r="E6" s="160" t="s">
        <v>1001</v>
      </c>
      <c r="F6" s="225"/>
      <c r="G6" s="160" t="s">
        <v>388</v>
      </c>
      <c r="H6" s="160" t="s">
        <v>29</v>
      </c>
      <c r="I6" s="160" t="s">
        <v>34</v>
      </c>
      <c r="J6" s="160" t="s">
        <v>30</v>
      </c>
      <c r="K6" s="160"/>
      <c r="M6" s="2"/>
    </row>
    <row r="7" spans="2:16" ht="355" customHeight="1">
      <c r="B7" s="271"/>
      <c r="C7" s="264"/>
      <c r="D7" s="170" t="s">
        <v>917</v>
      </c>
      <c r="E7" s="170" t="s">
        <v>1000</v>
      </c>
      <c r="F7" s="228"/>
      <c r="G7" s="170" t="s">
        <v>389</v>
      </c>
      <c r="H7" s="171" t="s">
        <v>29</v>
      </c>
      <c r="I7" s="170" t="s">
        <v>34</v>
      </c>
      <c r="J7" s="170" t="s">
        <v>30</v>
      </c>
      <c r="K7" s="170"/>
      <c r="M7" s="2"/>
    </row>
    <row r="8" spans="2:16" ht="355" customHeight="1">
      <c r="B8" s="271"/>
      <c r="C8" s="264"/>
      <c r="D8" s="160" t="s">
        <v>918</v>
      </c>
      <c r="E8" s="160" t="s">
        <v>999</v>
      </c>
      <c r="F8" s="225"/>
      <c r="G8" s="160" t="s">
        <v>390</v>
      </c>
      <c r="H8" s="160" t="s">
        <v>29</v>
      </c>
      <c r="I8" s="160" t="s">
        <v>34</v>
      </c>
      <c r="J8" s="160" t="s">
        <v>30</v>
      </c>
      <c r="K8" s="160"/>
    </row>
    <row r="9" spans="2:16" ht="355" customHeight="1">
      <c r="B9" s="271"/>
      <c r="C9" s="264"/>
      <c r="D9" s="170" t="s">
        <v>919</v>
      </c>
      <c r="E9" s="170" t="s">
        <v>998</v>
      </c>
      <c r="F9" s="228"/>
      <c r="G9" s="170" t="s">
        <v>391</v>
      </c>
      <c r="H9" s="171" t="s">
        <v>29</v>
      </c>
      <c r="I9" s="170" t="s">
        <v>34</v>
      </c>
      <c r="J9" s="170" t="s">
        <v>30</v>
      </c>
      <c r="K9" s="170"/>
    </row>
    <row r="10" spans="2:16" ht="355" customHeight="1">
      <c r="B10" s="271"/>
      <c r="C10" s="264"/>
      <c r="D10" s="160" t="s">
        <v>920</v>
      </c>
      <c r="E10" s="160" t="s">
        <v>997</v>
      </c>
      <c r="F10" s="225"/>
      <c r="G10" s="160" t="s">
        <v>391</v>
      </c>
      <c r="H10" s="160" t="s">
        <v>29</v>
      </c>
      <c r="I10" s="160" t="s">
        <v>34</v>
      </c>
      <c r="J10" s="160" t="s">
        <v>30</v>
      </c>
      <c r="K10" s="160"/>
    </row>
    <row r="11" spans="2:16" ht="355" customHeight="1">
      <c r="B11" s="271"/>
      <c r="C11" s="264"/>
      <c r="D11" s="170" t="s">
        <v>921</v>
      </c>
      <c r="E11" s="170" t="s">
        <v>996</v>
      </c>
      <c r="F11" s="228"/>
      <c r="G11" s="170" t="s">
        <v>391</v>
      </c>
      <c r="H11" s="171" t="s">
        <v>29</v>
      </c>
      <c r="I11" s="170" t="s">
        <v>34</v>
      </c>
      <c r="J11" s="170" t="s">
        <v>30</v>
      </c>
      <c r="K11" s="170"/>
    </row>
    <row r="12" spans="2:16" ht="355" customHeight="1">
      <c r="B12" s="271"/>
      <c r="C12" s="264"/>
      <c r="D12" s="160" t="s">
        <v>922</v>
      </c>
      <c r="E12" s="160" t="s">
        <v>995</v>
      </c>
      <c r="F12" s="225"/>
      <c r="G12" s="160" t="s">
        <v>391</v>
      </c>
      <c r="H12" s="160" t="s">
        <v>29</v>
      </c>
      <c r="I12" s="160" t="s">
        <v>34</v>
      </c>
      <c r="J12" s="160" t="s">
        <v>30</v>
      </c>
      <c r="K12" s="160"/>
    </row>
    <row r="13" spans="2:16" ht="355" customHeight="1">
      <c r="B13" s="271"/>
      <c r="C13" s="264"/>
      <c r="D13" s="170" t="s">
        <v>923</v>
      </c>
      <c r="E13" s="170" t="s">
        <v>994</v>
      </c>
      <c r="F13" s="228"/>
      <c r="G13" s="170" t="s">
        <v>391</v>
      </c>
      <c r="H13" s="171" t="s">
        <v>29</v>
      </c>
      <c r="I13" s="170" t="s">
        <v>34</v>
      </c>
      <c r="J13" s="170" t="s">
        <v>30</v>
      </c>
      <c r="K13" s="170"/>
    </row>
    <row r="14" spans="2:16" ht="355" customHeight="1">
      <c r="B14" s="271"/>
      <c r="C14" s="264"/>
      <c r="D14" s="160" t="s">
        <v>924</v>
      </c>
      <c r="E14" s="160" t="s">
        <v>993</v>
      </c>
      <c r="F14" s="225"/>
      <c r="G14" s="160" t="s">
        <v>391</v>
      </c>
      <c r="H14" s="160" t="s">
        <v>29</v>
      </c>
      <c r="I14" s="160" t="s">
        <v>34</v>
      </c>
      <c r="J14" s="160" t="s">
        <v>30</v>
      </c>
      <c r="K14" s="160"/>
    </row>
    <row r="15" spans="2:16" ht="355" customHeight="1">
      <c r="B15" s="271"/>
      <c r="C15" s="264"/>
      <c r="D15" s="170" t="s">
        <v>925</v>
      </c>
      <c r="E15" s="170" t="s">
        <v>992</v>
      </c>
      <c r="F15" s="228"/>
      <c r="G15" s="170" t="s">
        <v>391</v>
      </c>
      <c r="H15" s="171" t="s">
        <v>29</v>
      </c>
      <c r="I15" s="170" t="s">
        <v>34</v>
      </c>
      <c r="J15" s="170" t="s">
        <v>30</v>
      </c>
      <c r="K15" s="170"/>
    </row>
    <row r="16" spans="2:16" ht="355" customHeight="1">
      <c r="B16" s="271"/>
      <c r="C16" s="264"/>
      <c r="D16" s="160" t="s">
        <v>926</v>
      </c>
      <c r="E16" s="160" t="s">
        <v>991</v>
      </c>
      <c r="F16" s="225"/>
      <c r="G16" s="160" t="s">
        <v>391</v>
      </c>
      <c r="H16" s="160" t="s">
        <v>29</v>
      </c>
      <c r="I16" s="160" t="s">
        <v>34</v>
      </c>
      <c r="J16" s="160" t="s">
        <v>30</v>
      </c>
      <c r="K16" s="160"/>
    </row>
    <row r="17" spans="2:11" ht="355" customHeight="1">
      <c r="B17" s="271"/>
      <c r="C17" s="264"/>
      <c r="D17" s="170" t="s">
        <v>927</v>
      </c>
      <c r="E17" s="170" t="s">
        <v>990</v>
      </c>
      <c r="F17" s="228"/>
      <c r="G17" s="170" t="s">
        <v>391</v>
      </c>
      <c r="H17" s="171" t="s">
        <v>29</v>
      </c>
      <c r="I17" s="170" t="s">
        <v>34</v>
      </c>
      <c r="J17" s="170" t="s">
        <v>30</v>
      </c>
      <c r="K17" s="170"/>
    </row>
    <row r="18" spans="2:11" ht="355" customHeight="1">
      <c r="B18" s="271"/>
      <c r="C18" s="264" t="s">
        <v>392</v>
      </c>
      <c r="D18" s="160" t="s">
        <v>393</v>
      </c>
      <c r="E18" s="160" t="s">
        <v>394</v>
      </c>
      <c r="F18" s="225"/>
      <c r="G18" s="160" t="s">
        <v>391</v>
      </c>
      <c r="H18" s="160" t="s">
        <v>29</v>
      </c>
      <c r="I18" s="160" t="s">
        <v>29</v>
      </c>
      <c r="J18" s="160" t="s">
        <v>30</v>
      </c>
      <c r="K18" s="160"/>
    </row>
    <row r="19" spans="2:11" ht="342">
      <c r="B19" s="271"/>
      <c r="C19" s="264"/>
      <c r="D19" s="170" t="s">
        <v>395</v>
      </c>
      <c r="E19" s="170" t="s">
        <v>396</v>
      </c>
      <c r="F19" s="228"/>
      <c r="G19" s="170" t="s">
        <v>391</v>
      </c>
      <c r="H19" s="171" t="s">
        <v>29</v>
      </c>
      <c r="I19" s="170" t="s">
        <v>29</v>
      </c>
      <c r="J19" s="170" t="s">
        <v>30</v>
      </c>
      <c r="K19" s="170"/>
    </row>
    <row r="20" spans="2:11" ht="355" customHeight="1">
      <c r="B20" s="271"/>
      <c r="C20" s="264"/>
      <c r="D20" s="160" t="s">
        <v>397</v>
      </c>
      <c r="E20" s="160" t="s">
        <v>398</v>
      </c>
      <c r="F20" s="225"/>
      <c r="G20" s="160" t="s">
        <v>391</v>
      </c>
      <c r="H20" s="160" t="s">
        <v>29</v>
      </c>
      <c r="I20" s="160" t="s">
        <v>29</v>
      </c>
      <c r="J20" s="160" t="s">
        <v>30</v>
      </c>
      <c r="K20" s="160"/>
    </row>
    <row r="21" spans="2:11" ht="355" customHeight="1">
      <c r="B21" s="271"/>
      <c r="C21" s="264" t="s">
        <v>399</v>
      </c>
      <c r="D21" s="170" t="s">
        <v>400</v>
      </c>
      <c r="E21" s="170" t="s">
        <v>401</v>
      </c>
      <c r="F21" s="228"/>
      <c r="G21" s="170" t="s">
        <v>402</v>
      </c>
      <c r="H21" s="171" t="s">
        <v>29</v>
      </c>
      <c r="I21" s="170" t="s">
        <v>29</v>
      </c>
      <c r="J21" s="170" t="s">
        <v>30</v>
      </c>
      <c r="K21" s="170"/>
    </row>
    <row r="22" spans="2:11" ht="355" customHeight="1">
      <c r="B22" s="271"/>
      <c r="C22" s="264"/>
      <c r="D22" s="217" t="s">
        <v>928</v>
      </c>
      <c r="E22" s="160" t="s">
        <v>989</v>
      </c>
      <c r="F22" s="225"/>
      <c r="G22" s="160" t="s">
        <v>391</v>
      </c>
      <c r="H22" s="160" t="s">
        <v>29</v>
      </c>
      <c r="I22" s="160" t="s">
        <v>29</v>
      </c>
      <c r="J22" s="160" t="s">
        <v>30</v>
      </c>
      <c r="K22" s="160"/>
    </row>
    <row r="23" spans="2:11" ht="355" customHeight="1">
      <c r="B23" s="271"/>
      <c r="C23" s="219" t="s">
        <v>403</v>
      </c>
      <c r="D23" s="170" t="s">
        <v>404</v>
      </c>
      <c r="E23" s="170" t="s">
        <v>405</v>
      </c>
      <c r="F23" s="228"/>
      <c r="G23" s="170" t="s">
        <v>406</v>
      </c>
      <c r="H23" s="171" t="s">
        <v>29</v>
      </c>
      <c r="I23" s="170" t="s">
        <v>29</v>
      </c>
      <c r="J23" s="170" t="s">
        <v>30</v>
      </c>
      <c r="K23" s="170"/>
    </row>
    <row r="24" spans="2:11" ht="59" customHeight="1">
      <c r="B24" s="267" t="s">
        <v>407</v>
      </c>
      <c r="C24" s="267"/>
      <c r="D24" s="267"/>
      <c r="E24" s="267"/>
      <c r="F24" s="221">
        <f>SUM(F4:F23)</f>
        <v>0</v>
      </c>
      <c r="G24" s="202" t="s">
        <v>408</v>
      </c>
      <c r="H24" s="267" t="s">
        <v>409</v>
      </c>
      <c r="I24" s="267"/>
      <c r="J24" s="203">
        <f>($F$24/20)</f>
        <v>0</v>
      </c>
      <c r="K24" s="204"/>
    </row>
    <row r="25" spans="2:11" ht="355" customHeight="1">
      <c r="B25" s="271" t="s">
        <v>410</v>
      </c>
      <c r="C25" s="264" t="s">
        <v>411</v>
      </c>
      <c r="D25" s="170" t="s">
        <v>412</v>
      </c>
      <c r="E25" s="170" t="s">
        <v>413</v>
      </c>
      <c r="F25" s="228"/>
      <c r="G25" s="170" t="s">
        <v>414</v>
      </c>
      <c r="H25" s="171" t="s">
        <v>29</v>
      </c>
      <c r="I25" s="170" t="s">
        <v>29</v>
      </c>
      <c r="J25" s="170" t="s">
        <v>30</v>
      </c>
      <c r="K25" s="170"/>
    </row>
    <row r="26" spans="2:11" ht="355" customHeight="1">
      <c r="B26" s="271"/>
      <c r="C26" s="264"/>
      <c r="D26" s="160" t="s">
        <v>415</v>
      </c>
      <c r="E26" s="160" t="s">
        <v>416</v>
      </c>
      <c r="F26" s="225"/>
      <c r="G26" s="160" t="s">
        <v>414</v>
      </c>
      <c r="H26" s="160" t="s">
        <v>29</v>
      </c>
      <c r="I26" s="160" t="s">
        <v>29</v>
      </c>
      <c r="J26" s="160" t="s">
        <v>30</v>
      </c>
      <c r="K26" s="160"/>
    </row>
    <row r="27" spans="2:11" ht="355" customHeight="1">
      <c r="B27" s="271"/>
      <c r="C27" s="264"/>
      <c r="D27" s="170" t="s">
        <v>417</v>
      </c>
      <c r="E27" s="170" t="s">
        <v>418</v>
      </c>
      <c r="F27" s="228"/>
      <c r="G27" s="170" t="s">
        <v>414</v>
      </c>
      <c r="H27" s="171" t="s">
        <v>29</v>
      </c>
      <c r="I27" s="170" t="s">
        <v>29</v>
      </c>
      <c r="J27" s="170" t="s">
        <v>30</v>
      </c>
      <c r="K27" s="170"/>
    </row>
    <row r="28" spans="2:11" ht="355" customHeight="1">
      <c r="B28" s="271"/>
      <c r="C28" s="264"/>
      <c r="D28" s="160" t="s">
        <v>419</v>
      </c>
      <c r="E28" s="160" t="s">
        <v>420</v>
      </c>
      <c r="F28" s="225"/>
      <c r="G28" s="160" t="s">
        <v>402</v>
      </c>
      <c r="H28" s="160" t="s">
        <v>29</v>
      </c>
      <c r="I28" s="160" t="s">
        <v>29</v>
      </c>
      <c r="J28" s="160" t="s">
        <v>30</v>
      </c>
      <c r="K28" s="160"/>
    </row>
    <row r="29" spans="2:11" ht="355" customHeight="1">
      <c r="B29" s="271"/>
      <c r="C29" s="264"/>
      <c r="D29" s="170" t="s">
        <v>421</v>
      </c>
      <c r="E29" s="170" t="s">
        <v>422</v>
      </c>
      <c r="F29" s="228"/>
      <c r="G29" s="170" t="s">
        <v>402</v>
      </c>
      <c r="H29" s="171" t="s">
        <v>29</v>
      </c>
      <c r="I29" s="170" t="s">
        <v>29</v>
      </c>
      <c r="J29" s="170" t="s">
        <v>30</v>
      </c>
      <c r="K29" s="170"/>
    </row>
    <row r="30" spans="2:11" ht="355" customHeight="1">
      <c r="B30" s="271"/>
      <c r="C30" s="264"/>
      <c r="D30" s="160" t="s">
        <v>423</v>
      </c>
      <c r="E30" s="160" t="s">
        <v>424</v>
      </c>
      <c r="F30" s="225"/>
      <c r="G30" s="160" t="s">
        <v>402</v>
      </c>
      <c r="H30" s="160" t="s">
        <v>29</v>
      </c>
      <c r="I30" s="160" t="s">
        <v>29</v>
      </c>
      <c r="J30" s="160" t="s">
        <v>30</v>
      </c>
      <c r="K30" s="160" t="s">
        <v>425</v>
      </c>
    </row>
    <row r="31" spans="2:11" ht="355" customHeight="1">
      <c r="B31" s="271"/>
      <c r="C31" s="264"/>
      <c r="D31" s="170" t="s">
        <v>426</v>
      </c>
      <c r="E31" s="170" t="s">
        <v>427</v>
      </c>
      <c r="F31" s="228"/>
      <c r="G31" s="170" t="s">
        <v>402</v>
      </c>
      <c r="H31" s="171" t="s">
        <v>29</v>
      </c>
      <c r="I31" s="170" t="s">
        <v>29</v>
      </c>
      <c r="J31" s="170" t="s">
        <v>30</v>
      </c>
      <c r="K31" s="170"/>
    </row>
    <row r="32" spans="2:11" ht="355" customHeight="1">
      <c r="B32" s="271"/>
      <c r="C32" s="264"/>
      <c r="D32" s="160" t="s">
        <v>428</v>
      </c>
      <c r="E32" s="160" t="s">
        <v>429</v>
      </c>
      <c r="F32" s="225"/>
      <c r="G32" s="160" t="s">
        <v>402</v>
      </c>
      <c r="H32" s="160" t="s">
        <v>29</v>
      </c>
      <c r="I32" s="160" t="s">
        <v>29</v>
      </c>
      <c r="J32" s="160" t="s">
        <v>30</v>
      </c>
      <c r="K32" s="160"/>
    </row>
    <row r="33" spans="2:11" ht="355" customHeight="1">
      <c r="B33" s="271"/>
      <c r="C33" s="264" t="s">
        <v>430</v>
      </c>
      <c r="D33" s="170" t="s">
        <v>431</v>
      </c>
      <c r="E33" s="170" t="s">
        <v>432</v>
      </c>
      <c r="F33" s="228"/>
      <c r="G33" s="170" t="s">
        <v>402</v>
      </c>
      <c r="H33" s="171" t="s">
        <v>29</v>
      </c>
      <c r="I33" s="170" t="s">
        <v>29</v>
      </c>
      <c r="J33" s="170" t="s">
        <v>30</v>
      </c>
      <c r="K33" s="170"/>
    </row>
    <row r="34" spans="2:11" ht="355" customHeight="1">
      <c r="B34" s="271"/>
      <c r="C34" s="264"/>
      <c r="D34" s="160" t="s">
        <v>433</v>
      </c>
      <c r="E34" s="160" t="s">
        <v>434</v>
      </c>
      <c r="F34" s="225"/>
      <c r="G34" s="160" t="s">
        <v>402</v>
      </c>
      <c r="H34" s="160" t="s">
        <v>29</v>
      </c>
      <c r="I34" s="160" t="s">
        <v>29</v>
      </c>
      <c r="J34" s="160" t="s">
        <v>30</v>
      </c>
      <c r="K34" s="160"/>
    </row>
    <row r="35" spans="2:11" ht="355" customHeight="1">
      <c r="B35" s="271"/>
      <c r="C35" s="264"/>
      <c r="D35" s="170" t="s">
        <v>435</v>
      </c>
      <c r="E35" s="170" t="s">
        <v>436</v>
      </c>
      <c r="F35" s="228"/>
      <c r="G35" s="170" t="s">
        <v>402</v>
      </c>
      <c r="H35" s="171" t="s">
        <v>29</v>
      </c>
      <c r="I35" s="170" t="s">
        <v>29</v>
      </c>
      <c r="J35" s="170" t="s">
        <v>30</v>
      </c>
      <c r="K35" s="170"/>
    </row>
    <row r="36" spans="2:11" ht="355" customHeight="1">
      <c r="B36" s="271"/>
      <c r="C36" s="264"/>
      <c r="D36" s="160" t="s">
        <v>437</v>
      </c>
      <c r="E36" s="160" t="s">
        <v>438</v>
      </c>
      <c r="F36" s="225"/>
      <c r="G36" s="160" t="s">
        <v>402</v>
      </c>
      <c r="H36" s="160" t="s">
        <v>29</v>
      </c>
      <c r="I36" s="160" t="s">
        <v>29</v>
      </c>
      <c r="J36" s="160" t="s">
        <v>30</v>
      </c>
      <c r="K36" s="160"/>
    </row>
    <row r="37" spans="2:11" ht="59" customHeight="1">
      <c r="B37" s="267" t="s">
        <v>439</v>
      </c>
      <c r="C37" s="267"/>
      <c r="D37" s="267"/>
      <c r="E37" s="267"/>
      <c r="F37" s="221">
        <f>SUM(F25:F36)</f>
        <v>0</v>
      </c>
      <c r="G37" s="202" t="s">
        <v>440</v>
      </c>
      <c r="H37" s="267" t="s">
        <v>441</v>
      </c>
      <c r="I37" s="267"/>
      <c r="J37" s="203">
        <f>$F$37/12</f>
        <v>0</v>
      </c>
      <c r="K37" s="207"/>
    </row>
    <row r="38" spans="2:11" ht="355" customHeight="1">
      <c r="B38" s="269" t="s">
        <v>442</v>
      </c>
      <c r="C38" s="264" t="s">
        <v>443</v>
      </c>
      <c r="D38" s="170" t="s">
        <v>444</v>
      </c>
      <c r="E38" s="170" t="s">
        <v>899</v>
      </c>
      <c r="F38" s="228"/>
      <c r="G38" s="170" t="s">
        <v>445</v>
      </c>
      <c r="H38" s="171" t="s">
        <v>29</v>
      </c>
      <c r="I38" s="170" t="s">
        <v>29</v>
      </c>
      <c r="J38" s="170" t="s">
        <v>30</v>
      </c>
      <c r="K38" s="170"/>
    </row>
    <row r="39" spans="2:11" ht="355" customHeight="1">
      <c r="B39" s="269"/>
      <c r="C39" s="264"/>
      <c r="D39" s="160" t="s">
        <v>446</v>
      </c>
      <c r="E39" s="160" t="s">
        <v>447</v>
      </c>
      <c r="F39" s="225"/>
      <c r="G39" s="160" t="s">
        <v>445</v>
      </c>
      <c r="H39" s="160" t="s">
        <v>29</v>
      </c>
      <c r="I39" s="160" t="s">
        <v>29</v>
      </c>
      <c r="J39" s="160" t="s">
        <v>30</v>
      </c>
      <c r="K39" s="160"/>
    </row>
    <row r="40" spans="2:11" ht="355" customHeight="1">
      <c r="B40" s="269"/>
      <c r="C40" s="264"/>
      <c r="D40" s="170" t="s">
        <v>448</v>
      </c>
      <c r="E40" s="170" t="s">
        <v>449</v>
      </c>
      <c r="F40" s="228"/>
      <c r="G40" s="170" t="s">
        <v>445</v>
      </c>
      <c r="H40" s="171" t="s">
        <v>29</v>
      </c>
      <c r="I40" s="170" t="s">
        <v>29</v>
      </c>
      <c r="J40" s="170" t="s">
        <v>30</v>
      </c>
      <c r="K40" s="170"/>
    </row>
    <row r="41" spans="2:11" ht="355" customHeight="1">
      <c r="B41" s="269"/>
      <c r="C41" s="264"/>
      <c r="D41" s="160" t="s">
        <v>450</v>
      </c>
      <c r="E41" s="160" t="s">
        <v>451</v>
      </c>
      <c r="F41" s="225"/>
      <c r="G41" s="160" t="s">
        <v>445</v>
      </c>
      <c r="H41" s="160" t="s">
        <v>29</v>
      </c>
      <c r="I41" s="160" t="s">
        <v>29</v>
      </c>
      <c r="J41" s="160" t="s">
        <v>30</v>
      </c>
      <c r="K41" s="160"/>
    </row>
    <row r="42" spans="2:11" ht="355" customHeight="1">
      <c r="B42" s="269"/>
      <c r="C42" s="218" t="s">
        <v>452</v>
      </c>
      <c r="D42" s="170" t="s">
        <v>453</v>
      </c>
      <c r="E42" s="170" t="s">
        <v>454</v>
      </c>
      <c r="F42" s="228"/>
      <c r="G42" s="170" t="s">
        <v>445</v>
      </c>
      <c r="H42" s="171" t="s">
        <v>29</v>
      </c>
      <c r="I42" s="170" t="s">
        <v>29</v>
      </c>
      <c r="J42" s="170" t="s">
        <v>30</v>
      </c>
      <c r="K42" s="170"/>
    </row>
    <row r="43" spans="2:11" ht="59" customHeight="1">
      <c r="B43" s="267" t="s">
        <v>455</v>
      </c>
      <c r="C43" s="267"/>
      <c r="D43" s="267"/>
      <c r="E43" s="267"/>
      <c r="F43" s="221">
        <f>SUM(F38:F42)</f>
        <v>0</v>
      </c>
      <c r="G43" s="202" t="s">
        <v>456</v>
      </c>
      <c r="H43" s="267" t="s">
        <v>457</v>
      </c>
      <c r="I43" s="267"/>
      <c r="J43" s="203">
        <f>$F$43/5</f>
        <v>0</v>
      </c>
      <c r="K43" s="207"/>
    </row>
    <row r="44" spans="2:11" ht="100.25" customHeight="1">
      <c r="B44" s="269" t="s">
        <v>458</v>
      </c>
      <c r="C44" s="250" t="s">
        <v>459</v>
      </c>
      <c r="D44" s="250"/>
      <c r="E44" s="250"/>
      <c r="F44" s="250"/>
      <c r="G44" s="250"/>
      <c r="H44" s="250"/>
      <c r="I44" s="250"/>
      <c r="J44" s="250"/>
      <c r="K44" s="250"/>
    </row>
    <row r="45" spans="2:11" ht="208" customHeight="1">
      <c r="B45" s="269"/>
      <c r="C45" s="264" t="s">
        <v>460</v>
      </c>
      <c r="D45" s="160" t="s">
        <v>461</v>
      </c>
      <c r="E45" s="160" t="s">
        <v>462</v>
      </c>
      <c r="F45" s="225"/>
      <c r="G45" s="160" t="s">
        <v>445</v>
      </c>
      <c r="H45" s="160" t="s">
        <v>29</v>
      </c>
      <c r="I45" s="160" t="s">
        <v>29</v>
      </c>
      <c r="J45" s="160" t="s">
        <v>30</v>
      </c>
      <c r="K45" s="160"/>
    </row>
    <row r="46" spans="2:11" ht="163" customHeight="1">
      <c r="B46" s="269"/>
      <c r="C46" s="264"/>
      <c r="D46" s="170" t="s">
        <v>463</v>
      </c>
      <c r="E46" s="170" t="s">
        <v>464</v>
      </c>
      <c r="F46" s="228"/>
      <c r="G46" s="170" t="s">
        <v>445</v>
      </c>
      <c r="H46" s="171" t="s">
        <v>29</v>
      </c>
      <c r="I46" s="170" t="s">
        <v>29</v>
      </c>
      <c r="J46" s="170" t="s">
        <v>30</v>
      </c>
      <c r="K46" s="170"/>
    </row>
    <row r="47" spans="2:11" ht="172.5" customHeight="1">
      <c r="B47" s="269"/>
      <c r="C47" s="264"/>
      <c r="D47" s="160" t="s">
        <v>465</v>
      </c>
      <c r="E47" s="160" t="s">
        <v>466</v>
      </c>
      <c r="F47" s="225"/>
      <c r="G47" s="160" t="s">
        <v>445</v>
      </c>
      <c r="H47" s="160" t="s">
        <v>29</v>
      </c>
      <c r="I47" s="160" t="s">
        <v>29</v>
      </c>
      <c r="J47" s="160" t="s">
        <v>30</v>
      </c>
      <c r="K47" s="160"/>
    </row>
    <row r="48" spans="2:11" ht="231" customHeight="1">
      <c r="B48" s="269"/>
      <c r="C48" s="264"/>
      <c r="D48" s="170" t="s">
        <v>467</v>
      </c>
      <c r="E48" s="170" t="s">
        <v>468</v>
      </c>
      <c r="F48" s="228"/>
      <c r="G48" s="170" t="s">
        <v>445</v>
      </c>
      <c r="H48" s="171" t="s">
        <v>29</v>
      </c>
      <c r="I48" s="170" t="s">
        <v>29</v>
      </c>
      <c r="J48" s="170" t="s">
        <v>30</v>
      </c>
      <c r="K48" s="170"/>
    </row>
    <row r="49" spans="2:11" ht="257.5" customHeight="1">
      <c r="B49" s="269"/>
      <c r="C49" s="264" t="s">
        <v>469</v>
      </c>
      <c r="D49" s="160" t="s">
        <v>470</v>
      </c>
      <c r="E49" s="160" t="s">
        <v>471</v>
      </c>
      <c r="F49" s="225"/>
      <c r="G49" s="160" t="s">
        <v>445</v>
      </c>
      <c r="H49" s="160" t="s">
        <v>29</v>
      </c>
      <c r="I49" s="160" t="s">
        <v>29</v>
      </c>
      <c r="J49" s="160" t="s">
        <v>30</v>
      </c>
      <c r="K49" s="160"/>
    </row>
    <row r="50" spans="2:11" ht="197.5" customHeight="1">
      <c r="B50" s="269"/>
      <c r="C50" s="264"/>
      <c r="D50" s="170" t="s">
        <v>472</v>
      </c>
      <c r="E50" s="170" t="s">
        <v>473</v>
      </c>
      <c r="F50" s="228"/>
      <c r="G50" s="170" t="s">
        <v>445</v>
      </c>
      <c r="H50" s="171" t="s">
        <v>29</v>
      </c>
      <c r="I50" s="170" t="s">
        <v>29</v>
      </c>
      <c r="J50" s="170" t="s">
        <v>30</v>
      </c>
      <c r="K50" s="170"/>
    </row>
    <row r="51" spans="2:11" ht="264" customHeight="1">
      <c r="B51" s="269"/>
      <c r="C51" s="264"/>
      <c r="D51" s="160" t="s">
        <v>474</v>
      </c>
      <c r="E51" s="160" t="s">
        <v>475</v>
      </c>
      <c r="F51" s="225"/>
      <c r="G51" s="160" t="s">
        <v>445</v>
      </c>
      <c r="H51" s="160" t="s">
        <v>29</v>
      </c>
      <c r="I51" s="160" t="s">
        <v>29</v>
      </c>
      <c r="J51" s="160" t="s">
        <v>30</v>
      </c>
      <c r="K51" s="160"/>
    </row>
    <row r="52" spans="2:11" ht="190.5" customHeight="1">
      <c r="B52" s="269"/>
      <c r="C52" s="264" t="s">
        <v>476</v>
      </c>
      <c r="D52" s="170" t="s">
        <v>477</v>
      </c>
      <c r="E52" s="170" t="s">
        <v>478</v>
      </c>
      <c r="F52" s="228"/>
      <c r="G52" s="170" t="s">
        <v>445</v>
      </c>
      <c r="H52" s="171" t="s">
        <v>29</v>
      </c>
      <c r="I52" s="170" t="s">
        <v>29</v>
      </c>
      <c r="J52" s="170" t="s">
        <v>30</v>
      </c>
      <c r="K52" s="170"/>
    </row>
    <row r="53" spans="2:11" ht="289" customHeight="1">
      <c r="B53" s="269"/>
      <c r="C53" s="264"/>
      <c r="D53" s="160" t="s">
        <v>479</v>
      </c>
      <c r="E53" s="160" t="s">
        <v>480</v>
      </c>
      <c r="F53" s="225"/>
      <c r="G53" s="160" t="s">
        <v>445</v>
      </c>
      <c r="H53" s="160" t="s">
        <v>29</v>
      </c>
      <c r="I53" s="160" t="s">
        <v>29</v>
      </c>
      <c r="J53" s="160" t="s">
        <v>30</v>
      </c>
      <c r="K53" s="160"/>
    </row>
    <row r="54" spans="2:11" ht="142" customHeight="1">
      <c r="B54" s="269"/>
      <c r="C54" s="264"/>
      <c r="D54" s="170" t="s">
        <v>481</v>
      </c>
      <c r="E54" s="170" t="s">
        <v>482</v>
      </c>
      <c r="F54" s="228"/>
      <c r="G54" s="170" t="s">
        <v>445</v>
      </c>
      <c r="H54" s="171" t="s">
        <v>29</v>
      </c>
      <c r="I54" s="170" t="s">
        <v>29</v>
      </c>
      <c r="J54" s="170" t="s">
        <v>30</v>
      </c>
      <c r="K54" s="170"/>
    </row>
    <row r="55" spans="2:11" ht="110.5" customHeight="1">
      <c r="B55" s="269"/>
      <c r="C55" s="264" t="s">
        <v>483</v>
      </c>
      <c r="D55" s="160" t="s">
        <v>484</v>
      </c>
      <c r="E55" s="160" t="s">
        <v>485</v>
      </c>
      <c r="F55" s="225"/>
      <c r="G55" s="160" t="s">
        <v>445</v>
      </c>
      <c r="H55" s="160" t="s">
        <v>29</v>
      </c>
      <c r="I55" s="160" t="s">
        <v>29</v>
      </c>
      <c r="J55" s="160" t="s">
        <v>30</v>
      </c>
      <c r="K55" s="160"/>
    </row>
    <row r="56" spans="2:11" ht="152.5" customHeight="1">
      <c r="B56" s="269"/>
      <c r="C56" s="264"/>
      <c r="D56" s="170" t="s">
        <v>486</v>
      </c>
      <c r="E56" s="170" t="s">
        <v>487</v>
      </c>
      <c r="F56" s="228"/>
      <c r="G56" s="170" t="s">
        <v>445</v>
      </c>
      <c r="H56" s="171" t="s">
        <v>29</v>
      </c>
      <c r="I56" s="170" t="s">
        <v>29</v>
      </c>
      <c r="J56" s="170" t="s">
        <v>30</v>
      </c>
      <c r="K56" s="170"/>
    </row>
    <row r="57" spans="2:11" ht="355" customHeight="1">
      <c r="B57" s="269"/>
      <c r="C57" s="264" t="s">
        <v>488</v>
      </c>
      <c r="D57" s="160" t="s">
        <v>489</v>
      </c>
      <c r="E57" s="160" t="s">
        <v>490</v>
      </c>
      <c r="F57" s="225"/>
      <c r="G57" s="160" t="s">
        <v>445</v>
      </c>
      <c r="H57" s="160" t="s">
        <v>29</v>
      </c>
      <c r="I57" s="160" t="s">
        <v>29</v>
      </c>
      <c r="J57" s="160" t="s">
        <v>30</v>
      </c>
      <c r="K57" s="160"/>
    </row>
    <row r="58" spans="2:11" ht="187.5" customHeight="1">
      <c r="B58" s="269"/>
      <c r="C58" s="264"/>
      <c r="D58" s="170" t="s">
        <v>491</v>
      </c>
      <c r="E58" s="170" t="s">
        <v>492</v>
      </c>
      <c r="F58" s="228"/>
      <c r="G58" s="170" t="s">
        <v>445</v>
      </c>
      <c r="H58" s="171" t="s">
        <v>29</v>
      </c>
      <c r="I58" s="170" t="s">
        <v>29</v>
      </c>
      <c r="J58" s="170" t="s">
        <v>30</v>
      </c>
      <c r="K58" s="170"/>
    </row>
    <row r="59" spans="2:11" ht="220" customHeight="1">
      <c r="B59" s="208"/>
      <c r="C59" s="219" t="s">
        <v>493</v>
      </c>
      <c r="D59" s="160" t="s">
        <v>494</v>
      </c>
      <c r="E59" s="160" t="s">
        <v>495</v>
      </c>
      <c r="F59" s="225"/>
      <c r="G59" s="160" t="s">
        <v>402</v>
      </c>
      <c r="H59" s="160" t="s">
        <v>29</v>
      </c>
      <c r="I59" s="160" t="s">
        <v>29</v>
      </c>
      <c r="J59" s="160" t="s">
        <v>30</v>
      </c>
      <c r="K59" s="160"/>
    </row>
    <row r="60" spans="2:11" ht="59" customHeight="1">
      <c r="B60" s="267" t="s">
        <v>496</v>
      </c>
      <c r="C60" s="267"/>
      <c r="D60" s="267"/>
      <c r="E60" s="267"/>
      <c r="F60" s="221">
        <f>SUM(F45:F59)</f>
        <v>0</v>
      </c>
      <c r="G60" s="202" t="s">
        <v>497</v>
      </c>
      <c r="H60" s="267" t="s">
        <v>498</v>
      </c>
      <c r="I60" s="267"/>
      <c r="J60" s="203">
        <f>$F$60/15</f>
        <v>0</v>
      </c>
      <c r="K60" s="207"/>
    </row>
    <row r="61" spans="2:11" ht="215.5" customHeight="1">
      <c r="B61" s="271" t="s">
        <v>499</v>
      </c>
      <c r="C61" s="264" t="s">
        <v>500</v>
      </c>
      <c r="D61" s="170" t="s">
        <v>501</v>
      </c>
      <c r="E61" s="170" t="s">
        <v>502</v>
      </c>
      <c r="F61" s="228"/>
      <c r="G61" s="170" t="s">
        <v>503</v>
      </c>
      <c r="H61" s="171" t="s">
        <v>29</v>
      </c>
      <c r="I61" s="170" t="s">
        <v>30</v>
      </c>
      <c r="J61" s="170" t="s">
        <v>30</v>
      </c>
      <c r="K61" s="170"/>
    </row>
    <row r="62" spans="2:11" ht="148" customHeight="1">
      <c r="B62" s="271"/>
      <c r="C62" s="264"/>
      <c r="D62" s="160" t="s">
        <v>504</v>
      </c>
      <c r="E62" s="160" t="s">
        <v>505</v>
      </c>
      <c r="F62" s="225"/>
      <c r="G62" s="160" t="s">
        <v>503</v>
      </c>
      <c r="H62" s="160" t="s">
        <v>385</v>
      </c>
      <c r="I62" s="160" t="s">
        <v>29</v>
      </c>
      <c r="J62" s="160" t="s">
        <v>30</v>
      </c>
      <c r="K62" s="160"/>
    </row>
    <row r="63" spans="2:11" ht="172" customHeight="1">
      <c r="B63" s="271"/>
      <c r="C63" s="264" t="s">
        <v>506</v>
      </c>
      <c r="D63" s="170" t="s">
        <v>507</v>
      </c>
      <c r="E63" s="170" t="s">
        <v>508</v>
      </c>
      <c r="F63" s="228"/>
      <c r="G63" s="170" t="s">
        <v>503</v>
      </c>
      <c r="H63" s="171" t="s">
        <v>29</v>
      </c>
      <c r="I63" s="170" t="s">
        <v>29</v>
      </c>
      <c r="J63" s="170" t="s">
        <v>30</v>
      </c>
      <c r="K63" s="170"/>
    </row>
    <row r="64" spans="2:11" ht="181.5" customHeight="1">
      <c r="B64" s="271"/>
      <c r="C64" s="264"/>
      <c r="D64" s="160" t="s">
        <v>509</v>
      </c>
      <c r="E64" s="160" t="s">
        <v>510</v>
      </c>
      <c r="F64" s="225"/>
      <c r="G64" s="160" t="s">
        <v>503</v>
      </c>
      <c r="H64" s="160" t="s">
        <v>29</v>
      </c>
      <c r="I64" s="160" t="s">
        <v>29</v>
      </c>
      <c r="J64" s="160" t="s">
        <v>30</v>
      </c>
      <c r="K64" s="160"/>
    </row>
    <row r="65" spans="1:11" ht="100.25" customHeight="1">
      <c r="B65" s="271"/>
      <c r="C65" s="250" t="s">
        <v>511</v>
      </c>
      <c r="D65" s="250"/>
      <c r="E65" s="250"/>
      <c r="F65" s="250"/>
      <c r="G65" s="250"/>
      <c r="H65" s="250"/>
      <c r="I65" s="250"/>
      <c r="J65" s="250"/>
      <c r="K65" s="250"/>
    </row>
    <row r="66" spans="1:11" s="177" customFormat="1" ht="355" customHeight="1">
      <c r="A66"/>
      <c r="B66" s="272"/>
      <c r="C66" s="218" t="s">
        <v>512</v>
      </c>
      <c r="D66" s="170" t="s">
        <v>513</v>
      </c>
      <c r="E66" s="170" t="s">
        <v>514</v>
      </c>
      <c r="F66" s="228"/>
      <c r="G66" s="170" t="s">
        <v>503</v>
      </c>
      <c r="H66" s="171" t="s">
        <v>29</v>
      </c>
      <c r="I66" s="170" t="s">
        <v>29</v>
      </c>
      <c r="J66" s="170" t="s">
        <v>30</v>
      </c>
      <c r="K66" s="170"/>
    </row>
    <row r="67" spans="1:11" s="177" customFormat="1" ht="355" customHeight="1">
      <c r="A67"/>
      <c r="B67" s="272"/>
      <c r="C67" s="130"/>
      <c r="D67" s="160" t="s">
        <v>515</v>
      </c>
      <c r="E67" s="160" t="s">
        <v>516</v>
      </c>
      <c r="F67" s="225"/>
      <c r="G67" s="160" t="s">
        <v>503</v>
      </c>
      <c r="H67" s="160" t="s">
        <v>29</v>
      </c>
      <c r="I67" s="160" t="s">
        <v>29</v>
      </c>
      <c r="J67" s="160" t="s">
        <v>30</v>
      </c>
      <c r="K67" s="160"/>
    </row>
    <row r="68" spans="1:11" s="177" customFormat="1" ht="355" customHeight="1">
      <c r="A68"/>
      <c r="B68" s="272"/>
      <c r="C68" s="130"/>
      <c r="D68" s="170" t="s">
        <v>517</v>
      </c>
      <c r="E68" s="170" t="s">
        <v>518</v>
      </c>
      <c r="F68" s="228"/>
      <c r="G68" s="170" t="s">
        <v>503</v>
      </c>
      <c r="H68" s="171" t="s">
        <v>29</v>
      </c>
      <c r="I68" s="170" t="s">
        <v>29</v>
      </c>
      <c r="J68" s="170" t="s">
        <v>30</v>
      </c>
      <c r="K68" s="170"/>
    </row>
    <row r="69" spans="1:11" s="177" customFormat="1" ht="355" customHeight="1">
      <c r="A69"/>
      <c r="B69" s="272"/>
      <c r="C69" s="218" t="s">
        <v>519</v>
      </c>
      <c r="D69" s="160" t="s">
        <v>520</v>
      </c>
      <c r="E69" s="160" t="s">
        <v>521</v>
      </c>
      <c r="F69" s="225"/>
      <c r="G69" s="160" t="s">
        <v>503</v>
      </c>
      <c r="H69" s="160" t="s">
        <v>29</v>
      </c>
      <c r="I69" s="160" t="s">
        <v>29</v>
      </c>
      <c r="J69" s="160" t="s">
        <v>30</v>
      </c>
      <c r="K69" s="160"/>
    </row>
    <row r="70" spans="1:11" s="177" customFormat="1" ht="355" customHeight="1">
      <c r="A70"/>
      <c r="B70" s="272"/>
      <c r="C70" s="130"/>
      <c r="D70" s="170" t="s">
        <v>522</v>
      </c>
      <c r="E70" s="170" t="s">
        <v>523</v>
      </c>
      <c r="F70" s="228"/>
      <c r="G70" s="170" t="s">
        <v>503</v>
      </c>
      <c r="H70" s="171" t="s">
        <v>29</v>
      </c>
      <c r="I70" s="170" t="s">
        <v>29</v>
      </c>
      <c r="J70" s="170" t="s">
        <v>30</v>
      </c>
      <c r="K70" s="170"/>
    </row>
    <row r="71" spans="1:11" s="177" customFormat="1" ht="355" customHeight="1">
      <c r="A71"/>
      <c r="B71" s="272"/>
      <c r="C71" s="218" t="s">
        <v>524</v>
      </c>
      <c r="D71" s="160" t="s">
        <v>525</v>
      </c>
      <c r="E71" s="160" t="s">
        <v>526</v>
      </c>
      <c r="F71" s="225"/>
      <c r="G71" s="160" t="s">
        <v>503</v>
      </c>
      <c r="H71" s="160" t="s">
        <v>29</v>
      </c>
      <c r="I71" s="160" t="s">
        <v>29</v>
      </c>
      <c r="J71" s="160" t="s">
        <v>30</v>
      </c>
      <c r="K71" s="160"/>
    </row>
    <row r="72" spans="1:11" s="177" customFormat="1" ht="355" customHeight="1">
      <c r="A72"/>
      <c r="B72" s="272"/>
      <c r="C72" s="130"/>
      <c r="D72" s="170" t="s">
        <v>527</v>
      </c>
      <c r="E72" s="170" t="s">
        <v>528</v>
      </c>
      <c r="F72" s="228"/>
      <c r="G72" s="170" t="s">
        <v>503</v>
      </c>
      <c r="H72" s="171" t="s">
        <v>29</v>
      </c>
      <c r="I72" s="170" t="s">
        <v>29</v>
      </c>
      <c r="J72" s="170" t="s">
        <v>30</v>
      </c>
      <c r="K72" s="170"/>
    </row>
    <row r="73" spans="1:11" s="177" customFormat="1" ht="361">
      <c r="A73"/>
      <c r="B73" s="272"/>
      <c r="C73" s="130"/>
      <c r="D73" s="160" t="s">
        <v>529</v>
      </c>
      <c r="E73" s="160" t="s">
        <v>530</v>
      </c>
      <c r="F73" s="225"/>
      <c r="G73" s="160" t="s">
        <v>503</v>
      </c>
      <c r="H73" s="160" t="s">
        <v>29</v>
      </c>
      <c r="I73" s="160" t="s">
        <v>29</v>
      </c>
      <c r="J73" s="160" t="s">
        <v>30</v>
      </c>
      <c r="K73" s="160"/>
    </row>
    <row r="74" spans="1:11" ht="59" customHeight="1">
      <c r="A74" s="109"/>
      <c r="B74" s="267" t="s">
        <v>531</v>
      </c>
      <c r="C74" s="267"/>
      <c r="D74" s="267"/>
      <c r="E74" s="267"/>
      <c r="F74" s="221">
        <f>SUM(F61:F64, F66:F73)</f>
        <v>0</v>
      </c>
      <c r="G74" s="202" t="s">
        <v>532</v>
      </c>
      <c r="H74" s="267" t="s">
        <v>533</v>
      </c>
      <c r="I74" s="267"/>
      <c r="J74" s="203">
        <f>$F$74/12</f>
        <v>0</v>
      </c>
      <c r="K74" s="207"/>
    </row>
    <row r="75" spans="1:11" ht="355" customHeight="1">
      <c r="B75" s="271" t="s">
        <v>534</v>
      </c>
      <c r="C75" s="218" t="s">
        <v>535</v>
      </c>
      <c r="D75" s="170" t="s">
        <v>536</v>
      </c>
      <c r="E75" s="170" t="s">
        <v>537</v>
      </c>
      <c r="F75" s="228"/>
      <c r="G75" s="170" t="s">
        <v>503</v>
      </c>
      <c r="H75" s="171" t="s">
        <v>29</v>
      </c>
      <c r="I75" s="170" t="s">
        <v>29</v>
      </c>
      <c r="J75" s="170" t="s">
        <v>30</v>
      </c>
      <c r="K75" s="170"/>
    </row>
    <row r="76" spans="1:11" ht="355" customHeight="1">
      <c r="B76" s="271"/>
      <c r="C76" s="218" t="s">
        <v>538</v>
      </c>
      <c r="D76" s="160" t="s">
        <v>539</v>
      </c>
      <c r="E76" s="160" t="s">
        <v>540</v>
      </c>
      <c r="F76" s="225"/>
      <c r="G76" s="160" t="s">
        <v>503</v>
      </c>
      <c r="H76" s="160" t="s">
        <v>29</v>
      </c>
      <c r="I76" s="160" t="s">
        <v>29</v>
      </c>
      <c r="J76" s="160" t="s">
        <v>30</v>
      </c>
      <c r="K76" s="160"/>
    </row>
    <row r="77" spans="1:11" ht="355" customHeight="1">
      <c r="B77" s="271"/>
      <c r="C77" s="268" t="s">
        <v>541</v>
      </c>
      <c r="D77" s="170" t="s">
        <v>542</v>
      </c>
      <c r="E77" s="170" t="s">
        <v>543</v>
      </c>
      <c r="F77" s="228"/>
      <c r="G77" s="170" t="s">
        <v>503</v>
      </c>
      <c r="H77" s="171" t="s">
        <v>29</v>
      </c>
      <c r="I77" s="170" t="s">
        <v>29</v>
      </c>
      <c r="J77" s="170" t="s">
        <v>30</v>
      </c>
      <c r="K77" s="170"/>
    </row>
    <row r="78" spans="1:11" ht="355" customHeight="1">
      <c r="B78" s="271"/>
      <c r="C78" s="268"/>
      <c r="D78" s="160" t="s">
        <v>544</v>
      </c>
      <c r="E78" s="160" t="s">
        <v>545</v>
      </c>
      <c r="F78" s="225"/>
      <c r="G78" s="160" t="s">
        <v>503</v>
      </c>
      <c r="H78" s="160" t="s">
        <v>29</v>
      </c>
      <c r="I78" s="160" t="s">
        <v>29</v>
      </c>
      <c r="J78" s="160" t="s">
        <v>30</v>
      </c>
      <c r="K78" s="160"/>
    </row>
    <row r="79" spans="1:11" ht="355" customHeight="1">
      <c r="B79" s="271"/>
      <c r="C79" s="268"/>
      <c r="D79" s="170" t="s">
        <v>546</v>
      </c>
      <c r="E79" s="170" t="s">
        <v>547</v>
      </c>
      <c r="F79" s="228"/>
      <c r="G79" s="170" t="s">
        <v>503</v>
      </c>
      <c r="H79" s="171" t="s">
        <v>29</v>
      </c>
      <c r="I79" s="170" t="s">
        <v>29</v>
      </c>
      <c r="J79" s="170" t="s">
        <v>30</v>
      </c>
      <c r="K79" s="170"/>
    </row>
    <row r="80" spans="1:11" ht="355" customHeight="1">
      <c r="B80" s="272"/>
      <c r="C80" s="268"/>
      <c r="D80" s="160" t="s">
        <v>548</v>
      </c>
      <c r="E80" s="160" t="s">
        <v>549</v>
      </c>
      <c r="F80" s="225"/>
      <c r="G80" s="160" t="s">
        <v>503</v>
      </c>
      <c r="H80" s="160" t="s">
        <v>29</v>
      </c>
      <c r="I80" s="160" t="s">
        <v>29</v>
      </c>
      <c r="J80" s="160" t="s">
        <v>30</v>
      </c>
      <c r="K80" s="160"/>
    </row>
    <row r="81" spans="2:11" ht="355" customHeight="1">
      <c r="B81" s="272"/>
      <c r="C81" s="268"/>
      <c r="D81" s="170" t="s">
        <v>550</v>
      </c>
      <c r="E81" s="170" t="s">
        <v>551</v>
      </c>
      <c r="F81" s="228"/>
      <c r="G81" s="170" t="s">
        <v>503</v>
      </c>
      <c r="H81" s="171" t="s">
        <v>29</v>
      </c>
      <c r="I81" s="170" t="s">
        <v>29</v>
      </c>
      <c r="J81" s="170" t="s">
        <v>30</v>
      </c>
      <c r="K81" s="170"/>
    </row>
    <row r="82" spans="2:11" ht="355" customHeight="1">
      <c r="B82" s="272"/>
      <c r="C82" s="264" t="s">
        <v>552</v>
      </c>
      <c r="D82" s="160" t="s">
        <v>553</v>
      </c>
      <c r="E82" s="160" t="s">
        <v>554</v>
      </c>
      <c r="F82" s="225"/>
      <c r="G82" s="160" t="s">
        <v>503</v>
      </c>
      <c r="H82" s="160" t="s">
        <v>29</v>
      </c>
      <c r="I82" s="160" t="s">
        <v>29</v>
      </c>
      <c r="J82" s="160" t="s">
        <v>30</v>
      </c>
      <c r="K82" s="160"/>
    </row>
    <row r="83" spans="2:11" ht="355" customHeight="1">
      <c r="B83" s="272"/>
      <c r="C83" s="264"/>
      <c r="D83" s="170" t="s">
        <v>555</v>
      </c>
      <c r="E83" s="170" t="s">
        <v>556</v>
      </c>
      <c r="F83" s="228"/>
      <c r="G83" s="170" t="s">
        <v>503</v>
      </c>
      <c r="H83" s="171" t="s">
        <v>29</v>
      </c>
      <c r="I83" s="170" t="s">
        <v>29</v>
      </c>
      <c r="J83" s="170" t="s">
        <v>30</v>
      </c>
      <c r="K83" s="170"/>
    </row>
    <row r="84" spans="2:11" ht="361">
      <c r="B84" s="272"/>
      <c r="C84" s="264"/>
      <c r="D84" s="160" t="s">
        <v>557</v>
      </c>
      <c r="E84" s="160" t="s">
        <v>558</v>
      </c>
      <c r="F84" s="225"/>
      <c r="G84" s="160" t="s">
        <v>503</v>
      </c>
      <c r="H84" s="160" t="s">
        <v>29</v>
      </c>
      <c r="I84" s="160" t="s">
        <v>29</v>
      </c>
      <c r="J84" s="160" t="s">
        <v>30</v>
      </c>
      <c r="K84" s="160"/>
    </row>
    <row r="85" spans="2:11" ht="59" customHeight="1">
      <c r="B85" s="267" t="s">
        <v>559</v>
      </c>
      <c r="C85" s="267"/>
      <c r="D85" s="267"/>
      <c r="E85" s="267"/>
      <c r="F85" s="222">
        <f>SUM(F75:F84)</f>
        <v>0</v>
      </c>
      <c r="G85" s="202" t="s">
        <v>560</v>
      </c>
      <c r="H85" s="267" t="s">
        <v>561</v>
      </c>
      <c r="I85" s="267"/>
      <c r="J85" s="203">
        <f>$F$85/10</f>
        <v>0</v>
      </c>
      <c r="K85" s="207"/>
    </row>
    <row r="86" spans="2:11" ht="221.5" customHeight="1">
      <c r="B86" s="271" t="s">
        <v>562</v>
      </c>
      <c r="C86" s="264" t="s">
        <v>563</v>
      </c>
      <c r="D86" s="170" t="s">
        <v>564</v>
      </c>
      <c r="E86" s="170" t="s">
        <v>565</v>
      </c>
      <c r="F86" s="228"/>
      <c r="G86" s="170" t="s">
        <v>402</v>
      </c>
      <c r="H86" s="171" t="s">
        <v>29</v>
      </c>
      <c r="I86" s="170" t="s">
        <v>29</v>
      </c>
      <c r="J86" s="170" t="s">
        <v>30</v>
      </c>
      <c r="K86" s="170"/>
    </row>
    <row r="87" spans="2:11" ht="355" customHeight="1">
      <c r="B87" s="271"/>
      <c r="C87" s="264"/>
      <c r="D87" s="160" t="s">
        <v>566</v>
      </c>
      <c r="E87" s="160" t="s">
        <v>567</v>
      </c>
      <c r="F87" s="225"/>
      <c r="G87" s="160" t="s">
        <v>402</v>
      </c>
      <c r="H87" s="160" t="s">
        <v>29</v>
      </c>
      <c r="I87" s="160" t="s">
        <v>29</v>
      </c>
      <c r="J87" s="160" t="s">
        <v>30</v>
      </c>
      <c r="K87" s="160"/>
    </row>
    <row r="88" spans="2:11" ht="355" customHeight="1">
      <c r="B88" s="271"/>
      <c r="C88" s="264"/>
      <c r="D88" s="170" t="s">
        <v>568</v>
      </c>
      <c r="E88" s="170" t="s">
        <v>569</v>
      </c>
      <c r="F88" s="228"/>
      <c r="G88" s="170" t="s">
        <v>402</v>
      </c>
      <c r="H88" s="171" t="s">
        <v>29</v>
      </c>
      <c r="I88" s="170" t="s">
        <v>29</v>
      </c>
      <c r="J88" s="170" t="s">
        <v>30</v>
      </c>
      <c r="K88" s="170"/>
    </row>
    <row r="89" spans="2:11" ht="355" customHeight="1">
      <c r="B89" s="271"/>
      <c r="C89" s="264" t="s">
        <v>570</v>
      </c>
      <c r="D89" s="160" t="s">
        <v>571</v>
      </c>
      <c r="E89" s="160" t="s">
        <v>572</v>
      </c>
      <c r="F89" s="225"/>
      <c r="G89" s="160" t="s">
        <v>402</v>
      </c>
      <c r="H89" s="160" t="s">
        <v>29</v>
      </c>
      <c r="I89" s="160" t="s">
        <v>29</v>
      </c>
      <c r="J89" s="160" t="s">
        <v>30</v>
      </c>
      <c r="K89" s="160"/>
    </row>
    <row r="90" spans="2:11" ht="355" customHeight="1">
      <c r="B90" s="271"/>
      <c r="C90" s="264"/>
      <c r="D90" s="170" t="s">
        <v>573</v>
      </c>
      <c r="E90" s="170" t="s">
        <v>574</v>
      </c>
      <c r="F90" s="228"/>
      <c r="G90" s="170" t="s">
        <v>402</v>
      </c>
      <c r="H90" s="171" t="s">
        <v>29</v>
      </c>
      <c r="I90" s="170" t="s">
        <v>29</v>
      </c>
      <c r="J90" s="170" t="s">
        <v>30</v>
      </c>
      <c r="K90" s="170"/>
    </row>
    <row r="91" spans="2:11" ht="355" customHeight="1">
      <c r="B91" s="270"/>
      <c r="C91" s="264"/>
      <c r="D91" s="160" t="s">
        <v>575</v>
      </c>
      <c r="E91" s="160" t="s">
        <v>576</v>
      </c>
      <c r="F91" s="225"/>
      <c r="G91" s="160" t="s">
        <v>402</v>
      </c>
      <c r="H91" s="160" t="s">
        <v>29</v>
      </c>
      <c r="I91" s="160" t="s">
        <v>29</v>
      </c>
      <c r="J91" s="160" t="s">
        <v>30</v>
      </c>
      <c r="K91" s="160"/>
    </row>
    <row r="92" spans="2:11" ht="355" customHeight="1">
      <c r="B92" s="270"/>
      <c r="C92" s="264"/>
      <c r="D92" s="170" t="s">
        <v>577</v>
      </c>
      <c r="E92" s="170" t="s">
        <v>578</v>
      </c>
      <c r="F92" s="228"/>
      <c r="G92" s="170" t="s">
        <v>402</v>
      </c>
      <c r="H92" s="171" t="s">
        <v>29</v>
      </c>
      <c r="I92" s="170" t="s">
        <v>29</v>
      </c>
      <c r="J92" s="170" t="s">
        <v>30</v>
      </c>
      <c r="K92" s="170"/>
    </row>
    <row r="93" spans="2:11" ht="355" customHeight="1">
      <c r="B93" s="270"/>
      <c r="C93" s="264"/>
      <c r="D93" s="160" t="s">
        <v>579</v>
      </c>
      <c r="E93" s="160" t="s">
        <v>1007</v>
      </c>
      <c r="F93" s="225"/>
      <c r="G93" s="160" t="s">
        <v>402</v>
      </c>
      <c r="H93" s="160" t="s">
        <v>29</v>
      </c>
      <c r="I93" s="160" t="s">
        <v>29</v>
      </c>
      <c r="J93" s="160" t="s">
        <v>30</v>
      </c>
      <c r="K93" s="160"/>
    </row>
    <row r="94" spans="2:11" ht="355" customHeight="1">
      <c r="B94" s="270"/>
      <c r="C94" s="264"/>
      <c r="D94" s="170" t="s">
        <v>580</v>
      </c>
      <c r="E94" s="170" t="s">
        <v>1008</v>
      </c>
      <c r="F94" s="228"/>
      <c r="G94" s="170" t="s">
        <v>402</v>
      </c>
      <c r="H94" s="171" t="s">
        <v>29</v>
      </c>
      <c r="I94" s="170" t="s">
        <v>29</v>
      </c>
      <c r="J94" s="170" t="s">
        <v>30</v>
      </c>
      <c r="K94" s="170"/>
    </row>
    <row r="95" spans="2:11" ht="355" customHeight="1">
      <c r="B95" s="270"/>
      <c r="C95" s="264"/>
      <c r="D95" s="160" t="s">
        <v>581</v>
      </c>
      <c r="E95" s="160" t="s">
        <v>929</v>
      </c>
      <c r="F95" s="225"/>
      <c r="G95" s="160" t="s">
        <v>402</v>
      </c>
      <c r="H95" s="160" t="s">
        <v>29</v>
      </c>
      <c r="I95" s="160" t="s">
        <v>29</v>
      </c>
      <c r="J95" s="160" t="s">
        <v>30</v>
      </c>
      <c r="K95" s="160"/>
    </row>
    <row r="96" spans="2:11" ht="355" customHeight="1">
      <c r="B96" s="270"/>
      <c r="C96" s="264" t="s">
        <v>582</v>
      </c>
      <c r="D96" s="170" t="s">
        <v>583</v>
      </c>
      <c r="E96" s="170" t="s">
        <v>584</v>
      </c>
      <c r="F96" s="228"/>
      <c r="G96" s="170" t="s">
        <v>402</v>
      </c>
      <c r="H96" s="171" t="s">
        <v>29</v>
      </c>
      <c r="I96" s="170" t="s">
        <v>29</v>
      </c>
      <c r="J96" s="170" t="s">
        <v>30</v>
      </c>
      <c r="K96" s="170"/>
    </row>
    <row r="97" spans="2:11" ht="355" customHeight="1">
      <c r="B97" s="270"/>
      <c r="C97" s="264"/>
      <c r="D97" s="160" t="s">
        <v>585</v>
      </c>
      <c r="E97" s="160" t="s">
        <v>586</v>
      </c>
      <c r="F97" s="225"/>
      <c r="G97" s="160" t="s">
        <v>402</v>
      </c>
      <c r="H97" s="160" t="s">
        <v>29</v>
      </c>
      <c r="I97" s="160" t="s">
        <v>29</v>
      </c>
      <c r="J97" s="160" t="s">
        <v>30</v>
      </c>
      <c r="K97" s="160"/>
    </row>
    <row r="98" spans="2:11" ht="355" customHeight="1">
      <c r="B98" s="270"/>
      <c r="C98" s="264"/>
      <c r="D98" s="170" t="s">
        <v>587</v>
      </c>
      <c r="E98" s="170" t="s">
        <v>588</v>
      </c>
      <c r="F98" s="228"/>
      <c r="G98" s="170" t="s">
        <v>402</v>
      </c>
      <c r="H98" s="171" t="s">
        <v>29</v>
      </c>
      <c r="I98" s="170" t="s">
        <v>29</v>
      </c>
      <c r="J98" s="170" t="s">
        <v>30</v>
      </c>
      <c r="K98" s="170"/>
    </row>
    <row r="99" spans="2:11" ht="59" customHeight="1">
      <c r="B99" s="267" t="s">
        <v>589</v>
      </c>
      <c r="C99" s="267"/>
      <c r="D99" s="267"/>
      <c r="E99" s="267"/>
      <c r="F99" s="222">
        <f>SUM(F86:F98)</f>
        <v>0</v>
      </c>
      <c r="G99" s="202" t="s">
        <v>590</v>
      </c>
      <c r="H99" s="267" t="s">
        <v>591</v>
      </c>
      <c r="I99" s="267"/>
      <c r="J99" s="203">
        <f>$F$99/13</f>
        <v>0</v>
      </c>
      <c r="K99" s="207"/>
    </row>
    <row r="100" spans="2:11" ht="355" customHeight="1">
      <c r="B100" s="269" t="s">
        <v>592</v>
      </c>
      <c r="C100" s="264" t="s">
        <v>593</v>
      </c>
      <c r="D100" s="160" t="s">
        <v>594</v>
      </c>
      <c r="E100" s="160" t="s">
        <v>595</v>
      </c>
      <c r="F100" s="225"/>
      <c r="G100" s="160" t="s">
        <v>402</v>
      </c>
      <c r="H100" s="160" t="s">
        <v>29</v>
      </c>
      <c r="I100" s="160" t="s">
        <v>29</v>
      </c>
      <c r="J100" s="160" t="s">
        <v>30</v>
      </c>
      <c r="K100" s="160"/>
    </row>
    <row r="101" spans="2:11" ht="355" customHeight="1">
      <c r="B101" s="269"/>
      <c r="C101" s="264"/>
      <c r="D101" s="170" t="s">
        <v>596</v>
      </c>
      <c r="E101" s="170" t="s">
        <v>597</v>
      </c>
      <c r="F101" s="228"/>
      <c r="G101" s="170" t="s">
        <v>402</v>
      </c>
      <c r="H101" s="171" t="s">
        <v>29</v>
      </c>
      <c r="I101" s="170" t="s">
        <v>29</v>
      </c>
      <c r="J101" s="170" t="s">
        <v>30</v>
      </c>
      <c r="K101" s="170"/>
    </row>
    <row r="102" spans="2:11" ht="355" customHeight="1">
      <c r="B102" s="269"/>
      <c r="C102" s="264"/>
      <c r="D102" s="160" t="s">
        <v>930</v>
      </c>
      <c r="E102" s="160" t="s">
        <v>1002</v>
      </c>
      <c r="F102" s="225"/>
      <c r="G102" s="160" t="s">
        <v>402</v>
      </c>
      <c r="H102" s="160" t="s">
        <v>29</v>
      </c>
      <c r="I102" s="160" t="s">
        <v>29</v>
      </c>
      <c r="J102" s="160" t="s">
        <v>30</v>
      </c>
      <c r="K102" s="160"/>
    </row>
    <row r="103" spans="2:11" ht="355" customHeight="1">
      <c r="B103" s="269"/>
      <c r="C103" s="264"/>
      <c r="D103" s="170" t="s">
        <v>598</v>
      </c>
      <c r="E103" s="170" t="s">
        <v>599</v>
      </c>
      <c r="F103" s="228"/>
      <c r="G103" s="170" t="s">
        <v>402</v>
      </c>
      <c r="H103" s="171" t="s">
        <v>29</v>
      </c>
      <c r="I103" s="170" t="s">
        <v>29</v>
      </c>
      <c r="J103" s="170" t="s">
        <v>30</v>
      </c>
      <c r="K103" s="170"/>
    </row>
    <row r="104" spans="2:11" ht="355" customHeight="1">
      <c r="B104" s="269"/>
      <c r="C104" s="264"/>
      <c r="D104" s="160" t="s">
        <v>600</v>
      </c>
      <c r="E104" s="160" t="s">
        <v>601</v>
      </c>
      <c r="F104" s="225"/>
      <c r="G104" s="160" t="s">
        <v>402</v>
      </c>
      <c r="H104" s="160" t="s">
        <v>29</v>
      </c>
      <c r="I104" s="160" t="s">
        <v>29</v>
      </c>
      <c r="J104" s="160" t="s">
        <v>30</v>
      </c>
      <c r="K104" s="160"/>
    </row>
    <row r="105" spans="2:11" ht="355" customHeight="1">
      <c r="B105" s="270"/>
      <c r="C105" s="264" t="s">
        <v>602</v>
      </c>
      <c r="D105" s="170" t="s">
        <v>603</v>
      </c>
      <c r="E105" s="170" t="s">
        <v>604</v>
      </c>
      <c r="F105" s="228"/>
      <c r="G105" s="170" t="s">
        <v>402</v>
      </c>
      <c r="H105" s="171" t="s">
        <v>29</v>
      </c>
      <c r="I105" s="170" t="s">
        <v>29</v>
      </c>
      <c r="J105" s="170" t="s">
        <v>30</v>
      </c>
      <c r="K105" s="170"/>
    </row>
    <row r="106" spans="2:11" ht="355" customHeight="1">
      <c r="B106" s="270"/>
      <c r="C106" s="264"/>
      <c r="D106" s="160" t="s">
        <v>605</v>
      </c>
      <c r="E106" s="160" t="s">
        <v>606</v>
      </c>
      <c r="F106" s="225"/>
      <c r="G106" s="160" t="s">
        <v>402</v>
      </c>
      <c r="H106" s="160" t="s">
        <v>29</v>
      </c>
      <c r="I106" s="160" t="s">
        <v>29</v>
      </c>
      <c r="J106" s="160" t="s">
        <v>30</v>
      </c>
      <c r="K106" s="160"/>
    </row>
    <row r="107" spans="2:11" ht="355" customHeight="1">
      <c r="B107" s="270"/>
      <c r="C107" s="264" t="s">
        <v>607</v>
      </c>
      <c r="D107" s="170" t="s">
        <v>608</v>
      </c>
      <c r="E107" s="170" t="s">
        <v>609</v>
      </c>
      <c r="F107" s="228"/>
      <c r="G107" s="170" t="s">
        <v>402</v>
      </c>
      <c r="H107" s="171" t="s">
        <v>29</v>
      </c>
      <c r="I107" s="170" t="s">
        <v>29</v>
      </c>
      <c r="J107" s="170" t="s">
        <v>30</v>
      </c>
      <c r="K107" s="170"/>
    </row>
    <row r="108" spans="2:11" ht="355" customHeight="1">
      <c r="B108" s="270"/>
      <c r="C108" s="264"/>
      <c r="D108" s="160" t="s">
        <v>610</v>
      </c>
      <c r="E108" s="160" t="s">
        <v>611</v>
      </c>
      <c r="F108" s="225"/>
      <c r="G108" s="160" t="s">
        <v>402</v>
      </c>
      <c r="H108" s="160" t="s">
        <v>29</v>
      </c>
      <c r="I108" s="160" t="s">
        <v>29</v>
      </c>
      <c r="J108" s="160" t="s">
        <v>30</v>
      </c>
      <c r="K108" s="160"/>
    </row>
    <row r="109" spans="2:11" ht="59" customHeight="1">
      <c r="B109" s="267" t="s">
        <v>612</v>
      </c>
      <c r="C109" s="267"/>
      <c r="D109" s="267"/>
      <c r="E109" s="267"/>
      <c r="F109" s="221">
        <f>SUM(F100:F108)</f>
        <v>0</v>
      </c>
      <c r="G109" s="202" t="s">
        <v>362</v>
      </c>
      <c r="H109" s="267" t="s">
        <v>613</v>
      </c>
      <c r="I109" s="267"/>
      <c r="J109" s="203">
        <f>$F$109/9</f>
        <v>0</v>
      </c>
      <c r="K109" s="207"/>
    </row>
    <row r="110" spans="2:11" ht="59" customHeight="1">
      <c r="B110" s="265" t="s">
        <v>614</v>
      </c>
      <c r="C110" s="265"/>
      <c r="D110" s="265"/>
      <c r="E110" s="265"/>
      <c r="F110" s="265"/>
      <c r="G110" s="265"/>
      <c r="H110" s="265"/>
      <c r="I110" s="139">
        <f>AVERAGE(J24,J37,J43,J60,J74,J85,J99,J109)</f>
        <v>0</v>
      </c>
      <c r="J110" s="141"/>
      <c r="K110" s="141"/>
    </row>
    <row r="111" spans="2:11" ht="14.5" customHeight="1"/>
  </sheetData>
  <sheetProtection algorithmName="SHA-512" hashValue="7WVuyKxyKhuvOzW6VpUw6W2pBcBBE+UTaepFRZ1Uvx0N8WMHawKcaWx/kDU55QBeMhkiS3XAfBFLH/3qMee/Mg==" saltValue="RASzWUPyjy/g2wAO8ulkzA==" spinCount="100000" sheet="1" objects="1" scenarios="1"/>
  <mergeCells count="55">
    <mergeCell ref="B2:K2"/>
    <mergeCell ref="H99:I99"/>
    <mergeCell ref="H109:I109"/>
    <mergeCell ref="B44:B58"/>
    <mergeCell ref="H37:I37"/>
    <mergeCell ref="H43:I43"/>
    <mergeCell ref="H60:I60"/>
    <mergeCell ref="H74:I74"/>
    <mergeCell ref="H85:I85"/>
    <mergeCell ref="C4:C17"/>
    <mergeCell ref="C18:C20"/>
    <mergeCell ref="C21:C22"/>
    <mergeCell ref="B4:B23"/>
    <mergeCell ref="C96:C98"/>
    <mergeCell ref="C82:C84"/>
    <mergeCell ref="C89:C95"/>
    <mergeCell ref="C61:C62"/>
    <mergeCell ref="B110:H110"/>
    <mergeCell ref="H24:I24"/>
    <mergeCell ref="B61:B65"/>
    <mergeCell ref="B66:B70"/>
    <mergeCell ref="B71:B73"/>
    <mergeCell ref="B75:B79"/>
    <mergeCell ref="B80:B84"/>
    <mergeCell ref="B86:B90"/>
    <mergeCell ref="B91:B95"/>
    <mergeCell ref="B96:B98"/>
    <mergeCell ref="B25:B36"/>
    <mergeCell ref="C33:C36"/>
    <mergeCell ref="C25:C32"/>
    <mergeCell ref="B24:E24"/>
    <mergeCell ref="C63:C64"/>
    <mergeCell ref="B38:B42"/>
    <mergeCell ref="B37:E37"/>
    <mergeCell ref="B60:E60"/>
    <mergeCell ref="B43:E43"/>
    <mergeCell ref="C38:C41"/>
    <mergeCell ref="C52:C54"/>
    <mergeCell ref="C44:K44"/>
    <mergeCell ref="B109:E109"/>
    <mergeCell ref="C57:C58"/>
    <mergeCell ref="C45:C48"/>
    <mergeCell ref="C77:C81"/>
    <mergeCell ref="C86:C88"/>
    <mergeCell ref="C107:C108"/>
    <mergeCell ref="C100:C104"/>
    <mergeCell ref="C105:C106"/>
    <mergeCell ref="C49:C51"/>
    <mergeCell ref="C55:C56"/>
    <mergeCell ref="B100:B104"/>
    <mergeCell ref="B105:B108"/>
    <mergeCell ref="C65:K65"/>
    <mergeCell ref="B99:E99"/>
    <mergeCell ref="B85:E85"/>
    <mergeCell ref="B74:E74"/>
  </mergeCells>
  <pageMargins left="0.7" right="0.7" top="0.75" bottom="0.75" header="0.3" footer="0.3"/>
  <pageSetup orientation="portrait" r:id="rId1"/>
  <headerFooter>
    <oddFooter>&amp;R_x000D_&amp;1#&amp;"Calibri"&amp;10&amp;K000000 Official Use Only</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7F459-149A-4306-9921-DB7EFC8CC85C}">
  <sheetPr>
    <tabColor rgb="FFFF0000"/>
  </sheetPr>
  <dimension ref="A1:O30"/>
  <sheetViews>
    <sheetView topLeftCell="A13" zoomScale="62" workbookViewId="0">
      <selection activeCell="G2" sqref="G2"/>
    </sheetView>
  </sheetViews>
  <sheetFormatPr defaultColWidth="8.36328125" defaultRowHeight="14.5"/>
  <cols>
    <col min="2" max="3" width="46.36328125" hidden="1" customWidth="1"/>
    <col min="4" max="4" width="46.36328125" customWidth="1"/>
    <col min="5" max="5" width="41.36328125" customWidth="1"/>
    <col min="6" max="6" width="40.36328125" customWidth="1"/>
    <col min="7" max="7" width="83.36328125" customWidth="1"/>
    <col min="8" max="10" width="28.36328125" customWidth="1"/>
    <col min="11" max="12" width="28.36328125" hidden="1" customWidth="1"/>
    <col min="13" max="13" width="35.36328125" hidden="1" customWidth="1"/>
    <col min="14" max="14" width="52.36328125" customWidth="1"/>
    <col min="15" max="15" width="77.36328125" customWidth="1"/>
    <col min="16" max="16" width="36.36328125" customWidth="1"/>
  </cols>
  <sheetData>
    <row r="1" spans="1:15" ht="76.5" customHeight="1" thickBot="1">
      <c r="A1" s="276" t="s">
        <v>615</v>
      </c>
      <c r="B1" s="277"/>
      <c r="C1" s="277"/>
      <c r="D1" s="277"/>
      <c r="E1" s="277"/>
      <c r="F1" s="278"/>
    </row>
    <row r="3" spans="1:15">
      <c r="A3" t="s">
        <v>616</v>
      </c>
    </row>
    <row r="5" spans="1:15" s="2" customFormat="1" ht="93" thickBot="1">
      <c r="B5" s="2" t="s">
        <v>177</v>
      </c>
      <c r="D5" s="31" t="s">
        <v>177</v>
      </c>
      <c r="E5" s="31" t="s">
        <v>617</v>
      </c>
      <c r="F5" s="31" t="s">
        <v>178</v>
      </c>
      <c r="G5" s="31" t="s">
        <v>180</v>
      </c>
      <c r="H5" s="31" t="s">
        <v>181</v>
      </c>
      <c r="I5" s="31" t="s">
        <v>618</v>
      </c>
      <c r="J5" s="31" t="s">
        <v>619</v>
      </c>
      <c r="K5" s="31" t="s">
        <v>182</v>
      </c>
      <c r="L5" s="31" t="s">
        <v>183</v>
      </c>
      <c r="M5" s="31" t="s">
        <v>184</v>
      </c>
      <c r="N5" s="31" t="s">
        <v>185</v>
      </c>
      <c r="O5" s="31" t="s">
        <v>620</v>
      </c>
    </row>
    <row r="6" spans="1:15" s="14" customFormat="1" ht="87">
      <c r="B6" s="9" t="s">
        <v>621</v>
      </c>
      <c r="C6" s="2"/>
      <c r="D6" s="279" t="s">
        <v>621</v>
      </c>
      <c r="E6" s="30" t="s">
        <v>320</v>
      </c>
      <c r="F6" s="33" t="s">
        <v>622</v>
      </c>
      <c r="G6" s="33" t="s">
        <v>331</v>
      </c>
      <c r="H6" s="33" t="s">
        <v>24</v>
      </c>
      <c r="I6" s="33" t="s">
        <v>29</v>
      </c>
      <c r="J6" s="33" t="s">
        <v>29</v>
      </c>
      <c r="K6" s="34" t="s">
        <v>259</v>
      </c>
      <c r="L6" s="33" t="s">
        <v>266</v>
      </c>
      <c r="M6" s="33" t="s">
        <v>267</v>
      </c>
      <c r="N6" s="35" t="s">
        <v>30</v>
      </c>
      <c r="O6" s="36"/>
    </row>
    <row r="7" spans="1:15" s="14" customFormat="1" ht="16">
      <c r="B7" s="9"/>
      <c r="C7" s="2"/>
      <c r="D7" s="280"/>
      <c r="E7" s="19" t="s">
        <v>623</v>
      </c>
      <c r="F7" s="2"/>
      <c r="G7" s="2"/>
      <c r="H7" s="2"/>
      <c r="I7" s="2"/>
      <c r="J7" s="2"/>
      <c r="K7"/>
      <c r="L7" s="2"/>
      <c r="M7" s="2"/>
      <c r="N7" s="1"/>
      <c r="O7" s="32"/>
    </row>
    <row r="8" spans="1:15" s="14" customFormat="1" ht="116">
      <c r="B8" s="9" t="s">
        <v>621</v>
      </c>
      <c r="C8" s="2"/>
      <c r="D8" s="281"/>
      <c r="E8" s="285" t="s">
        <v>332</v>
      </c>
      <c r="F8" s="18" t="s">
        <v>624</v>
      </c>
      <c r="G8" s="18" t="s">
        <v>625</v>
      </c>
      <c r="H8" s="18" t="s">
        <v>191</v>
      </c>
      <c r="I8" s="18" t="s">
        <v>29</v>
      </c>
      <c r="J8" s="18" t="s">
        <v>29</v>
      </c>
      <c r="K8" s="20" t="s">
        <v>259</v>
      </c>
      <c r="L8" s="18" t="s">
        <v>626</v>
      </c>
      <c r="M8" s="18" t="s">
        <v>272</v>
      </c>
      <c r="N8" t="s">
        <v>30</v>
      </c>
      <c r="O8" s="22" t="s">
        <v>627</v>
      </c>
    </row>
    <row r="9" spans="1:15" s="14" customFormat="1" ht="174">
      <c r="B9" s="9" t="s">
        <v>621</v>
      </c>
      <c r="C9" s="2"/>
      <c r="D9" s="281"/>
      <c r="E9" s="286"/>
      <c r="F9" s="37" t="s">
        <v>628</v>
      </c>
      <c r="G9" s="38" t="s">
        <v>629</v>
      </c>
      <c r="H9" s="37" t="s">
        <v>191</v>
      </c>
      <c r="I9" s="37" t="s">
        <v>29</v>
      </c>
      <c r="J9" s="37" t="s">
        <v>29</v>
      </c>
      <c r="K9" s="39" t="s">
        <v>259</v>
      </c>
      <c r="L9" s="37" t="s">
        <v>630</v>
      </c>
      <c r="M9" s="37"/>
      <c r="N9" s="39" t="s">
        <v>30</v>
      </c>
      <c r="O9" s="40" t="s">
        <v>631</v>
      </c>
    </row>
    <row r="10" spans="1:15" s="14" customFormat="1" ht="101.5">
      <c r="B10" s="9" t="s">
        <v>621</v>
      </c>
      <c r="C10" s="2"/>
      <c r="D10" s="281"/>
      <c r="E10" s="285" t="s">
        <v>337</v>
      </c>
      <c r="F10" s="18" t="s">
        <v>632</v>
      </c>
      <c r="G10" s="18" t="s">
        <v>633</v>
      </c>
      <c r="H10" s="18" t="s">
        <v>191</v>
      </c>
      <c r="I10" s="18" t="s">
        <v>29</v>
      </c>
      <c r="J10" s="18" t="s">
        <v>29</v>
      </c>
      <c r="K10" s="20" t="s">
        <v>259</v>
      </c>
      <c r="L10" s="18" t="s">
        <v>634</v>
      </c>
      <c r="M10" s="18" t="s">
        <v>285</v>
      </c>
      <c r="N10" t="s">
        <v>30</v>
      </c>
      <c r="O10" s="22" t="s">
        <v>627</v>
      </c>
    </row>
    <row r="11" spans="1:15" s="14" customFormat="1" ht="174">
      <c r="B11" s="9" t="s">
        <v>621</v>
      </c>
      <c r="C11" s="2"/>
      <c r="D11" s="281"/>
      <c r="E11" s="286"/>
      <c r="F11" s="37" t="s">
        <v>635</v>
      </c>
      <c r="G11" s="38" t="s">
        <v>636</v>
      </c>
      <c r="H11" s="37" t="s">
        <v>191</v>
      </c>
      <c r="I11" s="37" t="s">
        <v>29</v>
      </c>
      <c r="J11" s="37" t="s">
        <v>29</v>
      </c>
      <c r="K11" s="39" t="s">
        <v>259</v>
      </c>
      <c r="L11" s="37" t="s">
        <v>637</v>
      </c>
      <c r="M11" s="37"/>
      <c r="N11" s="39" t="s">
        <v>30</v>
      </c>
      <c r="O11" s="40" t="s">
        <v>631</v>
      </c>
    </row>
    <row r="12" spans="1:15" s="14" customFormat="1" ht="116">
      <c r="B12" s="9" t="s">
        <v>621</v>
      </c>
      <c r="C12" s="2"/>
      <c r="D12" s="281"/>
      <c r="E12" s="285" t="s">
        <v>340</v>
      </c>
      <c r="F12" s="18" t="s">
        <v>638</v>
      </c>
      <c r="G12" s="18" t="s">
        <v>639</v>
      </c>
      <c r="H12" s="18" t="s">
        <v>191</v>
      </c>
      <c r="I12" s="18" t="s">
        <v>29</v>
      </c>
      <c r="J12" s="18" t="s">
        <v>29</v>
      </c>
      <c r="K12" s="20" t="s">
        <v>259</v>
      </c>
      <c r="L12" s="18" t="s">
        <v>640</v>
      </c>
      <c r="M12" s="18"/>
      <c r="N12" t="s">
        <v>30</v>
      </c>
      <c r="O12" s="22" t="s">
        <v>627</v>
      </c>
    </row>
    <row r="13" spans="1:15" s="14" customFormat="1" ht="174.5" thickBot="1">
      <c r="B13" s="9" t="s">
        <v>621</v>
      </c>
      <c r="C13" s="2"/>
      <c r="D13" s="282"/>
      <c r="E13" s="287"/>
      <c r="F13" s="41" t="s">
        <v>641</v>
      </c>
      <c r="G13" s="42" t="s">
        <v>642</v>
      </c>
      <c r="H13" s="41" t="s">
        <v>191</v>
      </c>
      <c r="I13" s="41" t="s">
        <v>29</v>
      </c>
      <c r="J13" s="41" t="s">
        <v>29</v>
      </c>
      <c r="K13" s="43" t="s">
        <v>259</v>
      </c>
      <c r="L13" s="41" t="s">
        <v>643</v>
      </c>
      <c r="M13" s="41" t="s">
        <v>298</v>
      </c>
      <c r="N13" s="43" t="s">
        <v>30</v>
      </c>
      <c r="O13" s="44" t="s">
        <v>631</v>
      </c>
    </row>
    <row r="14" spans="1:15" s="14" customFormat="1" ht="101.5">
      <c r="A14" s="15"/>
      <c r="B14" s="3" t="s">
        <v>644</v>
      </c>
      <c r="C14" s="2"/>
      <c r="D14" s="283" t="s">
        <v>644</v>
      </c>
      <c r="E14" s="288" t="s">
        <v>645</v>
      </c>
      <c r="F14" s="2" t="s">
        <v>208</v>
      </c>
      <c r="G14" s="2" t="s">
        <v>646</v>
      </c>
      <c r="H14" s="2" t="s">
        <v>191</v>
      </c>
      <c r="I14" s="2" t="s">
        <v>29</v>
      </c>
      <c r="J14" s="2" t="s">
        <v>348</v>
      </c>
      <c r="K14" s="2" t="s">
        <v>192</v>
      </c>
      <c r="L14" s="2" t="s">
        <v>210</v>
      </c>
      <c r="M14" s="2" t="s">
        <v>647</v>
      </c>
      <c r="N14" s="2" t="s">
        <v>30</v>
      </c>
      <c r="O14" s="22" t="s">
        <v>648</v>
      </c>
    </row>
    <row r="15" spans="1:15" s="14" customFormat="1" ht="101.5">
      <c r="A15" s="15"/>
      <c r="B15" s="3" t="s">
        <v>644</v>
      </c>
      <c r="C15" s="2"/>
      <c r="D15" s="283"/>
      <c r="E15" s="288"/>
      <c r="F15" s="45" t="s">
        <v>649</v>
      </c>
      <c r="G15" s="45" t="s">
        <v>650</v>
      </c>
      <c r="H15" s="45" t="s">
        <v>191</v>
      </c>
      <c r="I15" s="45" t="s">
        <v>29</v>
      </c>
      <c r="J15" s="45" t="s">
        <v>29</v>
      </c>
      <c r="K15" s="45"/>
      <c r="L15" s="45"/>
      <c r="M15" s="45"/>
      <c r="N15" s="45"/>
      <c r="O15" s="46" t="s">
        <v>631</v>
      </c>
    </row>
    <row r="16" spans="1:15" s="14" customFormat="1" ht="159.5">
      <c r="A16" s="15"/>
      <c r="B16" s="3" t="s">
        <v>644</v>
      </c>
      <c r="C16" s="2"/>
      <c r="D16" s="283"/>
      <c r="E16" s="288"/>
      <c r="F16" s="2" t="s">
        <v>651</v>
      </c>
      <c r="G16" s="2" t="s">
        <v>652</v>
      </c>
      <c r="H16" s="2" t="s">
        <v>191</v>
      </c>
      <c r="I16" s="2" t="s">
        <v>29</v>
      </c>
      <c r="J16" s="2" t="s">
        <v>29</v>
      </c>
      <c r="K16" s="2"/>
      <c r="L16" s="2"/>
      <c r="M16" s="2"/>
      <c r="N16" s="2"/>
      <c r="O16" s="22" t="s">
        <v>631</v>
      </c>
    </row>
    <row r="17" spans="2:15" s="14" customFormat="1" ht="43.5">
      <c r="B17" s="3" t="s">
        <v>644</v>
      </c>
      <c r="C17" s="2"/>
      <c r="D17" s="283"/>
      <c r="E17" s="288"/>
      <c r="F17" s="45" t="s">
        <v>216</v>
      </c>
      <c r="G17" s="45" t="s">
        <v>350</v>
      </c>
      <c r="H17" s="45" t="s">
        <v>191</v>
      </c>
      <c r="I17" s="45" t="s">
        <v>351</v>
      </c>
      <c r="J17" s="45" t="s">
        <v>348</v>
      </c>
      <c r="K17" s="45" t="s">
        <v>259</v>
      </c>
      <c r="L17" s="45" t="s">
        <v>219</v>
      </c>
      <c r="M17" s="45"/>
      <c r="N17" s="45" t="s">
        <v>30</v>
      </c>
      <c r="O17" s="46" t="s">
        <v>653</v>
      </c>
    </row>
    <row r="18" spans="2:15" s="14" customFormat="1" ht="58">
      <c r="B18" s="3" t="s">
        <v>644</v>
      </c>
      <c r="C18" s="2"/>
      <c r="D18" s="283"/>
      <c r="E18" s="289"/>
      <c r="F18" s="16" t="s">
        <v>220</v>
      </c>
      <c r="G18" s="16" t="s">
        <v>354</v>
      </c>
      <c r="H18" s="16" t="s">
        <v>191</v>
      </c>
      <c r="I18" s="16" t="s">
        <v>351</v>
      </c>
      <c r="J18" s="16" t="s">
        <v>348</v>
      </c>
      <c r="K18" s="16" t="s">
        <v>259</v>
      </c>
      <c r="L18" s="16" t="s">
        <v>222</v>
      </c>
      <c r="M18" s="16"/>
      <c r="N18" s="16" t="s">
        <v>30</v>
      </c>
      <c r="O18" s="23" t="s">
        <v>653</v>
      </c>
    </row>
    <row r="19" spans="2:15" s="15" customFormat="1" ht="174">
      <c r="B19" s="3" t="s">
        <v>644</v>
      </c>
      <c r="C19" s="2"/>
      <c r="D19" s="283"/>
      <c r="E19" s="274" t="s">
        <v>654</v>
      </c>
      <c r="F19" s="47" t="s">
        <v>655</v>
      </c>
      <c r="G19" s="47" t="s">
        <v>656</v>
      </c>
      <c r="H19" s="47" t="s">
        <v>191</v>
      </c>
      <c r="I19" s="47" t="s">
        <v>29</v>
      </c>
      <c r="J19" s="47" t="s">
        <v>29</v>
      </c>
      <c r="K19" s="47" t="s">
        <v>192</v>
      </c>
      <c r="L19" s="47" t="s">
        <v>657</v>
      </c>
      <c r="M19" s="47" t="s">
        <v>658</v>
      </c>
      <c r="N19" s="47" t="s">
        <v>30</v>
      </c>
      <c r="O19" s="48" t="s">
        <v>659</v>
      </c>
    </row>
    <row r="20" spans="2:15" s="15" customFormat="1" ht="217.5">
      <c r="B20" s="3" t="s">
        <v>644</v>
      </c>
      <c r="C20" s="2"/>
      <c r="D20" s="283"/>
      <c r="E20" s="288"/>
      <c r="F20" s="2" t="s">
        <v>199</v>
      </c>
      <c r="G20" s="2" t="s">
        <v>660</v>
      </c>
      <c r="H20" s="2" t="s">
        <v>191</v>
      </c>
      <c r="I20" s="2" t="s">
        <v>29</v>
      </c>
      <c r="J20" s="2" t="s">
        <v>29</v>
      </c>
      <c r="K20" s="2" t="s">
        <v>192</v>
      </c>
      <c r="L20" s="2" t="s">
        <v>661</v>
      </c>
      <c r="M20" s="2" t="s">
        <v>202</v>
      </c>
      <c r="N20" s="2" t="s">
        <v>30</v>
      </c>
      <c r="O20" s="22" t="s">
        <v>631</v>
      </c>
    </row>
    <row r="21" spans="2:15" s="15" customFormat="1" ht="174">
      <c r="B21" s="3" t="s">
        <v>644</v>
      </c>
      <c r="C21" s="2"/>
      <c r="D21" s="283"/>
      <c r="E21" s="289"/>
      <c r="F21" s="37" t="s">
        <v>662</v>
      </c>
      <c r="G21" s="37" t="s">
        <v>663</v>
      </c>
      <c r="H21" s="37" t="s">
        <v>191</v>
      </c>
      <c r="I21" s="37" t="s">
        <v>29</v>
      </c>
      <c r="J21" s="37" t="s">
        <v>29</v>
      </c>
      <c r="K21" s="37" t="s">
        <v>192</v>
      </c>
      <c r="L21" s="37" t="s">
        <v>205</v>
      </c>
      <c r="M21" s="37" t="s">
        <v>206</v>
      </c>
      <c r="N21" s="37" t="s">
        <v>30</v>
      </c>
      <c r="O21" s="40" t="s">
        <v>664</v>
      </c>
    </row>
    <row r="22" spans="2:15" s="15" customFormat="1" ht="87.5" thickBot="1">
      <c r="B22" s="3" t="s">
        <v>644</v>
      </c>
      <c r="C22" s="2"/>
      <c r="D22" s="284"/>
      <c r="E22" s="27" t="s">
        <v>359</v>
      </c>
      <c r="F22" s="28" t="s">
        <v>665</v>
      </c>
      <c r="G22" s="28" t="s">
        <v>666</v>
      </c>
      <c r="H22" s="28"/>
      <c r="I22" s="28"/>
      <c r="J22" s="28"/>
      <c r="K22" s="28"/>
      <c r="L22" s="28"/>
      <c r="M22" s="28"/>
      <c r="N22" s="28"/>
      <c r="O22" s="29"/>
    </row>
    <row r="23" spans="2:15" s="15" customFormat="1" ht="101.5">
      <c r="B23" s="6" t="s">
        <v>667</v>
      </c>
      <c r="C23" s="2"/>
      <c r="D23" s="279" t="s">
        <v>667</v>
      </c>
      <c r="E23" s="290" t="s">
        <v>224</v>
      </c>
      <c r="F23" s="49" t="s">
        <v>668</v>
      </c>
      <c r="G23" s="49" t="s">
        <v>669</v>
      </c>
      <c r="H23" s="49" t="s">
        <v>191</v>
      </c>
      <c r="I23" s="49" t="s">
        <v>351</v>
      </c>
      <c r="J23" s="49" t="s">
        <v>29</v>
      </c>
      <c r="K23" s="49" t="s">
        <v>192</v>
      </c>
      <c r="L23" s="49" t="s">
        <v>315</v>
      </c>
      <c r="M23" s="49" t="s">
        <v>670</v>
      </c>
      <c r="N23" s="35" t="s">
        <v>229</v>
      </c>
      <c r="O23" s="36" t="s">
        <v>627</v>
      </c>
    </row>
    <row r="24" spans="2:15" s="15" customFormat="1" ht="72.5">
      <c r="B24" s="6" t="s">
        <v>667</v>
      </c>
      <c r="C24" s="2"/>
      <c r="D24" s="281"/>
      <c r="E24" s="288"/>
      <c r="F24" s="2" t="s">
        <v>671</v>
      </c>
      <c r="G24" s="2" t="s">
        <v>672</v>
      </c>
      <c r="H24" s="2" t="s">
        <v>191</v>
      </c>
      <c r="I24" s="2" t="s">
        <v>351</v>
      </c>
      <c r="J24" s="2" t="s">
        <v>29</v>
      </c>
      <c r="K24" s="2" t="s">
        <v>192</v>
      </c>
      <c r="L24" s="2" t="s">
        <v>239</v>
      </c>
      <c r="M24"/>
      <c r="N24" t="s">
        <v>368</v>
      </c>
      <c r="O24" s="22"/>
    </row>
    <row r="25" spans="2:15" s="15" customFormat="1" ht="101.5">
      <c r="B25" s="6" t="s">
        <v>667</v>
      </c>
      <c r="C25" s="2"/>
      <c r="D25" s="281"/>
      <c r="E25" s="288"/>
      <c r="F25" s="45" t="s">
        <v>673</v>
      </c>
      <c r="G25" s="45" t="s">
        <v>674</v>
      </c>
      <c r="H25" s="45" t="s">
        <v>191</v>
      </c>
      <c r="I25" s="45" t="s">
        <v>29</v>
      </c>
      <c r="J25" s="45" t="s">
        <v>29</v>
      </c>
      <c r="K25" s="45" t="s">
        <v>192</v>
      </c>
      <c r="L25" s="45" t="s">
        <v>316</v>
      </c>
      <c r="M25" s="45" t="s">
        <v>246</v>
      </c>
      <c r="N25" s="50" t="s">
        <v>675</v>
      </c>
      <c r="O25" s="46" t="s">
        <v>627</v>
      </c>
    </row>
    <row r="26" spans="2:15" s="15" customFormat="1" ht="72.5">
      <c r="B26" s="6" t="s">
        <v>667</v>
      </c>
      <c r="C26" s="2"/>
      <c r="D26" s="281"/>
      <c r="E26" s="289"/>
      <c r="F26" s="21" t="s">
        <v>676</v>
      </c>
      <c r="G26" s="16" t="s">
        <v>677</v>
      </c>
      <c r="H26" s="16" t="s">
        <v>191</v>
      </c>
      <c r="I26" s="16" t="s">
        <v>29</v>
      </c>
      <c r="J26" s="16" t="s">
        <v>29</v>
      </c>
      <c r="K26" s="16" t="s">
        <v>192</v>
      </c>
      <c r="L26" s="16"/>
      <c r="M26" s="16"/>
      <c r="N26" s="17" t="s">
        <v>675</v>
      </c>
      <c r="O26" s="23"/>
    </row>
    <row r="27" spans="2:15" s="15" customFormat="1" ht="130.5">
      <c r="B27" s="6" t="s">
        <v>667</v>
      </c>
      <c r="C27" s="2"/>
      <c r="D27" s="281"/>
      <c r="E27" s="274" t="s">
        <v>247</v>
      </c>
      <c r="F27" s="47" t="s">
        <v>678</v>
      </c>
      <c r="G27" s="47" t="s">
        <v>679</v>
      </c>
      <c r="H27" s="47" t="s">
        <v>191</v>
      </c>
      <c r="I27" s="47" t="s">
        <v>29</v>
      </c>
      <c r="J27" s="47" t="s">
        <v>29</v>
      </c>
      <c r="K27" s="47" t="s">
        <v>192</v>
      </c>
      <c r="L27" s="47" t="s">
        <v>250</v>
      </c>
      <c r="M27" s="51"/>
      <c r="N27" s="51" t="s">
        <v>229</v>
      </c>
      <c r="O27" s="48" t="s">
        <v>627</v>
      </c>
    </row>
    <row r="28" spans="2:15" s="15" customFormat="1" ht="69" customHeight="1">
      <c r="B28" s="6" t="s">
        <v>667</v>
      </c>
      <c r="C28" s="2"/>
      <c r="D28" s="281"/>
      <c r="E28" s="288"/>
      <c r="F28" s="2" t="s">
        <v>680</v>
      </c>
      <c r="G28" s="2" t="s">
        <v>681</v>
      </c>
      <c r="H28" s="2" t="s">
        <v>191</v>
      </c>
      <c r="I28" s="2" t="s">
        <v>29</v>
      </c>
      <c r="J28" s="2" t="s">
        <v>29</v>
      </c>
      <c r="K28" s="2" t="s">
        <v>192</v>
      </c>
      <c r="L28" s="2" t="s">
        <v>256</v>
      </c>
      <c r="M28"/>
      <c r="N28" t="s">
        <v>368</v>
      </c>
      <c r="O28" s="22"/>
    </row>
    <row r="29" spans="2:15" s="15" customFormat="1" ht="101.5">
      <c r="B29" s="6" t="s">
        <v>667</v>
      </c>
      <c r="C29" s="2"/>
      <c r="D29" s="281"/>
      <c r="E29" s="274" t="s">
        <v>371</v>
      </c>
      <c r="F29" s="47" t="s">
        <v>682</v>
      </c>
      <c r="G29" s="47" t="s">
        <v>683</v>
      </c>
      <c r="H29" s="47" t="s">
        <v>191</v>
      </c>
      <c r="I29" s="47" t="s">
        <v>29</v>
      </c>
      <c r="J29" s="47" t="s">
        <v>29</v>
      </c>
      <c r="K29" s="51" t="s">
        <v>259</v>
      </c>
      <c r="L29" s="47" t="s">
        <v>317</v>
      </c>
      <c r="M29" s="51"/>
      <c r="N29" s="51" t="s">
        <v>229</v>
      </c>
      <c r="O29" s="48" t="s">
        <v>627</v>
      </c>
    </row>
    <row r="30" spans="2:15" s="15" customFormat="1" ht="165" customHeight="1" thickBot="1">
      <c r="B30" s="6" t="s">
        <v>667</v>
      </c>
      <c r="C30" s="2"/>
      <c r="D30" s="282"/>
      <c r="E30" s="275"/>
      <c r="F30" s="24" t="s">
        <v>684</v>
      </c>
      <c r="G30" s="24" t="s">
        <v>685</v>
      </c>
      <c r="H30" s="24" t="s">
        <v>191</v>
      </c>
      <c r="I30" s="24" t="s">
        <v>29</v>
      </c>
      <c r="J30" s="24" t="s">
        <v>29</v>
      </c>
      <c r="K30" s="25" t="s">
        <v>259</v>
      </c>
      <c r="L30" s="24"/>
      <c r="M30" s="25"/>
      <c r="N30" s="25" t="s">
        <v>374</v>
      </c>
      <c r="O30" s="26" t="s">
        <v>631</v>
      </c>
    </row>
  </sheetData>
  <mergeCells count="12">
    <mergeCell ref="E29:E30"/>
    <mergeCell ref="A1:F1"/>
    <mergeCell ref="D6:D13"/>
    <mergeCell ref="D14:D22"/>
    <mergeCell ref="D23:D30"/>
    <mergeCell ref="E8:E9"/>
    <mergeCell ref="E10:E11"/>
    <mergeCell ref="E12:E13"/>
    <mergeCell ref="E14:E18"/>
    <mergeCell ref="E19:E21"/>
    <mergeCell ref="E23:E26"/>
    <mergeCell ref="E27:E28"/>
  </mergeCells>
  <pageMargins left="0.7" right="0.7" top="0.75" bottom="0.75" header="0.3" footer="0.3"/>
  <pageSetup orientation="portrait" r:id="rId1"/>
  <headerFooter>
    <oddFooter>&amp;R_x000D_&amp;1#&amp;"Calibri"&amp;10&amp;K000000 Official Use Only</oddFooter>
  </headerFooter>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1FB0-AB55-45D4-BA8A-96D6BD2B3D7E}">
  <sheetPr>
    <tabColor theme="8" tint="0.79998168889431442"/>
  </sheetPr>
  <dimension ref="A1:K98"/>
  <sheetViews>
    <sheetView showGridLines="0" zoomScale="60" zoomScaleNormal="60" workbookViewId="0">
      <pane ySplit="3" topLeftCell="A94" activePane="bottomLeft" state="frozen"/>
      <selection pane="bottomLeft" activeCell="F91" sqref="F91:F95"/>
    </sheetView>
  </sheetViews>
  <sheetFormatPr defaultColWidth="0" defaultRowHeight="15" customHeight="1" zeroHeight="1"/>
  <cols>
    <col min="1" max="1" width="3.6328125" customWidth="1"/>
    <col min="2" max="2" width="30.36328125" style="56" customWidth="1"/>
    <col min="3" max="4" width="26.6328125" style="56" customWidth="1"/>
    <col min="5" max="5" width="53.6328125" customWidth="1"/>
    <col min="6" max="6" width="18.6328125" customWidth="1"/>
    <col min="7" max="7" width="20.6328125" customWidth="1"/>
    <col min="8" max="8" width="20.6328125" style="107" customWidth="1"/>
    <col min="9" max="9" width="20.6328125" style="2" customWidth="1"/>
    <col min="10" max="10" width="22" style="57" customWidth="1"/>
    <col min="11" max="11" width="3.6328125" customWidth="1"/>
    <col min="12" max="16384" width="10.36328125" hidden="1"/>
  </cols>
  <sheetData>
    <row r="1" spans="2:10" ht="14.5" customHeight="1">
      <c r="B1" s="78"/>
      <c r="C1" s="78"/>
      <c r="D1" s="78"/>
      <c r="E1" s="78"/>
      <c r="F1" s="78"/>
      <c r="G1" s="78"/>
      <c r="H1" s="106"/>
      <c r="I1" s="106"/>
      <c r="J1" s="78"/>
    </row>
    <row r="2" spans="2:10" s="79" customFormat="1" ht="40.5" customHeight="1">
      <c r="B2" s="144" t="s">
        <v>686</v>
      </c>
      <c r="C2" s="145"/>
      <c r="D2" s="146"/>
      <c r="E2" s="145"/>
      <c r="F2" s="147"/>
      <c r="G2" s="148"/>
      <c r="H2" s="148"/>
      <c r="I2" s="148"/>
      <c r="J2" s="147"/>
    </row>
    <row r="3" spans="2:10" ht="59" customHeight="1">
      <c r="B3" s="214" t="s">
        <v>8</v>
      </c>
      <c r="C3" s="214" t="s">
        <v>687</v>
      </c>
      <c r="D3" s="214" t="s">
        <v>10</v>
      </c>
      <c r="E3" s="214" t="s">
        <v>11</v>
      </c>
      <c r="F3" s="214" t="s">
        <v>12</v>
      </c>
      <c r="G3" s="214" t="s">
        <v>13</v>
      </c>
      <c r="H3" s="214" t="s">
        <v>14</v>
      </c>
      <c r="I3" s="214" t="s">
        <v>15</v>
      </c>
      <c r="J3" s="214" t="s">
        <v>16</v>
      </c>
    </row>
    <row r="4" spans="2:10" ht="100.25" customHeight="1">
      <c r="B4" s="292" t="s">
        <v>688</v>
      </c>
      <c r="C4" s="250" t="s">
        <v>689</v>
      </c>
      <c r="D4" s="251"/>
      <c r="E4" s="251"/>
      <c r="F4" s="251"/>
      <c r="G4" s="251"/>
      <c r="H4" s="251"/>
      <c r="I4" s="251"/>
      <c r="J4" s="251"/>
    </row>
    <row r="5" spans="2:10" ht="355" customHeight="1">
      <c r="B5" s="293"/>
      <c r="C5" s="295" t="s">
        <v>690</v>
      </c>
      <c r="D5" s="170" t="s">
        <v>691</v>
      </c>
      <c r="E5" s="170" t="s">
        <v>692</v>
      </c>
      <c r="F5" s="228"/>
      <c r="G5" s="170" t="s">
        <v>191</v>
      </c>
      <c r="H5" s="170" t="s">
        <v>351</v>
      </c>
      <c r="I5" s="170" t="s">
        <v>34</v>
      </c>
      <c r="J5" s="170" t="s">
        <v>30</v>
      </c>
    </row>
    <row r="6" spans="2:10" ht="355" customHeight="1">
      <c r="B6" s="293"/>
      <c r="C6" s="295"/>
      <c r="D6" s="160" t="s">
        <v>931</v>
      </c>
      <c r="E6" s="160" t="s">
        <v>978</v>
      </c>
      <c r="F6" s="225"/>
      <c r="G6" s="160" t="s">
        <v>191</v>
      </c>
      <c r="H6" s="160" t="s">
        <v>351</v>
      </c>
      <c r="I6" s="160" t="s">
        <v>34</v>
      </c>
      <c r="J6" s="160" t="s">
        <v>30</v>
      </c>
    </row>
    <row r="7" spans="2:10" ht="355" customHeight="1">
      <c r="B7" s="293"/>
      <c r="C7" s="295"/>
      <c r="D7" s="170" t="s">
        <v>932</v>
      </c>
      <c r="E7" s="170" t="s">
        <v>977</v>
      </c>
      <c r="F7" s="228"/>
      <c r="G7" s="170" t="s">
        <v>191</v>
      </c>
      <c r="H7" s="170" t="s">
        <v>351</v>
      </c>
      <c r="I7" s="170" t="s">
        <v>34</v>
      </c>
      <c r="J7" s="170" t="s">
        <v>30</v>
      </c>
    </row>
    <row r="8" spans="2:10" ht="355" customHeight="1">
      <c r="B8" s="293"/>
      <c r="C8" s="295"/>
      <c r="D8" s="160" t="s">
        <v>933</v>
      </c>
      <c r="E8" s="160" t="s">
        <v>976</v>
      </c>
      <c r="F8" s="225"/>
      <c r="G8" s="160" t="s">
        <v>191</v>
      </c>
      <c r="H8" s="160" t="s">
        <v>351</v>
      </c>
      <c r="I8" s="160" t="s">
        <v>34</v>
      </c>
      <c r="J8" s="160" t="s">
        <v>30</v>
      </c>
    </row>
    <row r="9" spans="2:10" ht="355" customHeight="1">
      <c r="B9" s="293"/>
      <c r="C9" s="295"/>
      <c r="D9" s="223" t="s">
        <v>934</v>
      </c>
      <c r="E9" s="170" t="s">
        <v>975</v>
      </c>
      <c r="F9" s="228"/>
      <c r="G9" s="170" t="s">
        <v>191</v>
      </c>
      <c r="H9" s="170" t="s">
        <v>351</v>
      </c>
      <c r="I9" s="170" t="s">
        <v>34</v>
      </c>
      <c r="J9" s="170" t="s">
        <v>30</v>
      </c>
    </row>
    <row r="10" spans="2:10" ht="355" customHeight="1">
      <c r="B10" s="293"/>
      <c r="C10" s="296"/>
      <c r="D10" s="217" t="s">
        <v>935</v>
      </c>
      <c r="E10" s="160" t="s">
        <v>974</v>
      </c>
      <c r="F10" s="225"/>
      <c r="G10" s="160" t="s">
        <v>191</v>
      </c>
      <c r="H10" s="160" t="s">
        <v>351</v>
      </c>
      <c r="I10" s="160" t="s">
        <v>34</v>
      </c>
      <c r="J10" s="160" t="s">
        <v>30</v>
      </c>
    </row>
    <row r="11" spans="2:10" ht="355" customHeight="1">
      <c r="B11" s="293"/>
      <c r="C11" s="296"/>
      <c r="D11" s="223" t="s">
        <v>936</v>
      </c>
      <c r="E11" s="170" t="s">
        <v>973</v>
      </c>
      <c r="F11" s="228"/>
      <c r="G11" s="170" t="s">
        <v>191</v>
      </c>
      <c r="H11" s="170" t="s">
        <v>351</v>
      </c>
      <c r="I11" s="170" t="s">
        <v>34</v>
      </c>
      <c r="J11" s="170" t="s">
        <v>30</v>
      </c>
    </row>
    <row r="12" spans="2:10" ht="355" customHeight="1">
      <c r="B12" s="293"/>
      <c r="C12" s="296"/>
      <c r="D12" s="160" t="s">
        <v>937</v>
      </c>
      <c r="E12" s="160" t="s">
        <v>980</v>
      </c>
      <c r="F12" s="225"/>
      <c r="G12" s="160" t="s">
        <v>191</v>
      </c>
      <c r="H12" s="160" t="s">
        <v>351</v>
      </c>
      <c r="I12" s="160" t="s">
        <v>34</v>
      </c>
      <c r="J12" s="160" t="s">
        <v>30</v>
      </c>
    </row>
    <row r="13" spans="2:10" ht="355" customHeight="1">
      <c r="B13" s="293"/>
      <c r="C13" s="296"/>
      <c r="D13" s="170" t="s">
        <v>938</v>
      </c>
      <c r="E13" s="170" t="s">
        <v>981</v>
      </c>
      <c r="F13" s="228"/>
      <c r="G13" s="170" t="s">
        <v>191</v>
      </c>
      <c r="H13" s="170" t="s">
        <v>351</v>
      </c>
      <c r="I13" s="170" t="s">
        <v>34</v>
      </c>
      <c r="J13" s="170" t="s">
        <v>30</v>
      </c>
    </row>
    <row r="14" spans="2:10" ht="355" customHeight="1">
      <c r="B14" s="293"/>
      <c r="C14" s="296"/>
      <c r="D14" s="160" t="s">
        <v>939</v>
      </c>
      <c r="E14" s="160" t="s">
        <v>972</v>
      </c>
      <c r="F14" s="225"/>
      <c r="G14" s="160" t="s">
        <v>191</v>
      </c>
      <c r="H14" s="160" t="s">
        <v>351</v>
      </c>
      <c r="I14" s="160" t="s">
        <v>34</v>
      </c>
      <c r="J14" s="160" t="s">
        <v>30</v>
      </c>
    </row>
    <row r="15" spans="2:10" ht="355" customHeight="1">
      <c r="B15" s="293"/>
      <c r="C15" s="296"/>
      <c r="D15" s="223" t="s">
        <v>940</v>
      </c>
      <c r="E15" s="170" t="s">
        <v>971</v>
      </c>
      <c r="F15" s="228"/>
      <c r="G15" s="170" t="s">
        <v>191</v>
      </c>
      <c r="H15" s="170" t="s">
        <v>351</v>
      </c>
      <c r="I15" s="170" t="s">
        <v>34</v>
      </c>
      <c r="J15" s="170" t="s">
        <v>30</v>
      </c>
    </row>
    <row r="16" spans="2:10" ht="355" customHeight="1">
      <c r="B16" s="293"/>
      <c r="C16" s="296"/>
      <c r="D16" s="217" t="s">
        <v>941</v>
      </c>
      <c r="E16" s="160" t="s">
        <v>970</v>
      </c>
      <c r="F16" s="225"/>
      <c r="G16" s="160" t="s">
        <v>191</v>
      </c>
      <c r="H16" s="160" t="s">
        <v>351</v>
      </c>
      <c r="I16" s="160" t="s">
        <v>34</v>
      </c>
      <c r="J16" s="160" t="s">
        <v>30</v>
      </c>
    </row>
    <row r="17" spans="2:10" ht="355" customHeight="1">
      <c r="B17" s="293"/>
      <c r="C17" s="295" t="s">
        <v>693</v>
      </c>
      <c r="D17" s="170" t="s">
        <v>393</v>
      </c>
      <c r="E17" s="170" t="s">
        <v>694</v>
      </c>
      <c r="F17" s="228"/>
      <c r="G17" s="170" t="s">
        <v>191</v>
      </c>
      <c r="H17" s="170" t="s">
        <v>29</v>
      </c>
      <c r="I17" s="170" t="s">
        <v>34</v>
      </c>
      <c r="J17" s="170" t="s">
        <v>30</v>
      </c>
    </row>
    <row r="18" spans="2:10" ht="361">
      <c r="B18" s="293"/>
      <c r="C18" s="295"/>
      <c r="D18" s="160" t="s">
        <v>395</v>
      </c>
      <c r="E18" s="160" t="s">
        <v>695</v>
      </c>
      <c r="F18" s="225"/>
      <c r="G18" s="160" t="s">
        <v>191</v>
      </c>
      <c r="H18" s="160" t="s">
        <v>29</v>
      </c>
      <c r="I18" s="160" t="s">
        <v>29</v>
      </c>
      <c r="J18" s="160" t="s">
        <v>30</v>
      </c>
    </row>
    <row r="19" spans="2:10" ht="355" customHeight="1">
      <c r="B19" s="293"/>
      <c r="C19" s="295"/>
      <c r="D19" s="170" t="s">
        <v>397</v>
      </c>
      <c r="E19" s="170" t="s">
        <v>696</v>
      </c>
      <c r="F19" s="228"/>
      <c r="G19" s="170" t="s">
        <v>191</v>
      </c>
      <c r="H19" s="170" t="s">
        <v>29</v>
      </c>
      <c r="I19" s="170" t="s">
        <v>34</v>
      </c>
      <c r="J19" s="170" t="s">
        <v>30</v>
      </c>
    </row>
    <row r="20" spans="2:10" ht="355" customHeight="1">
      <c r="B20" s="293"/>
      <c r="C20" s="264" t="s">
        <v>697</v>
      </c>
      <c r="D20" s="160" t="s">
        <v>698</v>
      </c>
      <c r="E20" s="160" t="s">
        <v>699</v>
      </c>
      <c r="F20" s="225"/>
      <c r="G20" s="160" t="s">
        <v>191</v>
      </c>
      <c r="H20" s="160" t="s">
        <v>29</v>
      </c>
      <c r="I20" s="160" t="s">
        <v>34</v>
      </c>
      <c r="J20" s="160" t="s">
        <v>30</v>
      </c>
    </row>
    <row r="21" spans="2:10" ht="355" customHeight="1">
      <c r="B21" s="293"/>
      <c r="C21" s="264"/>
      <c r="D21" s="223" t="s">
        <v>928</v>
      </c>
      <c r="E21" s="170" t="s">
        <v>969</v>
      </c>
      <c r="F21" s="228"/>
      <c r="G21" s="170" t="s">
        <v>191</v>
      </c>
      <c r="H21" s="170" t="s">
        <v>29</v>
      </c>
      <c r="I21" s="170" t="s">
        <v>34</v>
      </c>
      <c r="J21" s="170" t="s">
        <v>30</v>
      </c>
    </row>
    <row r="22" spans="2:10" ht="59" customHeight="1">
      <c r="B22" s="149"/>
      <c r="C22" s="149"/>
      <c r="D22" s="149"/>
      <c r="E22" s="150" t="s">
        <v>961</v>
      </c>
      <c r="F22" s="151">
        <f>SUM(F5:F21)</f>
        <v>0</v>
      </c>
      <c r="G22" s="152" t="s">
        <v>700</v>
      </c>
      <c r="H22" s="297" t="s">
        <v>701</v>
      </c>
      <c r="I22" s="297"/>
      <c r="J22" s="123">
        <f>$F22/17</f>
        <v>0</v>
      </c>
    </row>
    <row r="23" spans="2:10" ht="355" customHeight="1">
      <c r="B23" s="292" t="s">
        <v>702</v>
      </c>
      <c r="C23" s="264" t="s">
        <v>703</v>
      </c>
      <c r="D23" s="160" t="s">
        <v>704</v>
      </c>
      <c r="E23" s="160" t="s">
        <v>705</v>
      </c>
      <c r="F23" s="225"/>
      <c r="G23" s="160" t="s">
        <v>191</v>
      </c>
      <c r="H23" s="160" t="s">
        <v>351</v>
      </c>
      <c r="I23" s="160" t="s">
        <v>34</v>
      </c>
      <c r="J23" s="160" t="s">
        <v>30</v>
      </c>
    </row>
    <row r="24" spans="2:10" ht="355" customHeight="1">
      <c r="B24" s="293"/>
      <c r="C24" s="264"/>
      <c r="D24" s="170" t="s">
        <v>706</v>
      </c>
      <c r="E24" s="170" t="s">
        <v>707</v>
      </c>
      <c r="F24" s="228"/>
      <c r="G24" s="170" t="s">
        <v>191</v>
      </c>
      <c r="H24" s="170" t="s">
        <v>351</v>
      </c>
      <c r="I24" s="170" t="s">
        <v>34</v>
      </c>
      <c r="J24" s="170" t="s">
        <v>30</v>
      </c>
    </row>
    <row r="25" spans="2:10" ht="355" customHeight="1">
      <c r="B25" s="293"/>
      <c r="C25" s="264" t="s">
        <v>708</v>
      </c>
      <c r="D25" s="160" t="s">
        <v>709</v>
      </c>
      <c r="E25" s="160" t="s">
        <v>710</v>
      </c>
      <c r="F25" s="225"/>
      <c r="G25" s="160" t="s">
        <v>191</v>
      </c>
      <c r="H25" s="160" t="s">
        <v>351</v>
      </c>
      <c r="I25" s="160" t="s">
        <v>34</v>
      </c>
      <c r="J25" s="160" t="s">
        <v>30</v>
      </c>
    </row>
    <row r="26" spans="2:10" ht="355" customHeight="1">
      <c r="B26" s="293"/>
      <c r="C26" s="264"/>
      <c r="D26" s="170" t="s">
        <v>711</v>
      </c>
      <c r="E26" s="170" t="s">
        <v>712</v>
      </c>
      <c r="F26" s="228"/>
      <c r="G26" s="170" t="s">
        <v>191</v>
      </c>
      <c r="H26" s="170" t="s">
        <v>351</v>
      </c>
      <c r="I26" s="170" t="s">
        <v>34</v>
      </c>
      <c r="J26" s="170" t="s">
        <v>30</v>
      </c>
    </row>
    <row r="27" spans="2:10" ht="355" customHeight="1">
      <c r="B27" s="293"/>
      <c r="C27" s="264"/>
      <c r="D27" s="160" t="s">
        <v>713</v>
      </c>
      <c r="E27" s="160" t="s">
        <v>714</v>
      </c>
      <c r="F27" s="225"/>
      <c r="G27" s="160" t="s">
        <v>191</v>
      </c>
      <c r="H27" s="160" t="s">
        <v>351</v>
      </c>
      <c r="I27" s="160" t="s">
        <v>29</v>
      </c>
      <c r="J27" s="160" t="s">
        <v>30</v>
      </c>
    </row>
    <row r="28" spans="2:10" ht="355" customHeight="1">
      <c r="B28" s="293"/>
      <c r="C28" s="264"/>
      <c r="D28" s="170" t="s">
        <v>715</v>
      </c>
      <c r="E28" s="170" t="s">
        <v>716</v>
      </c>
      <c r="F28" s="228"/>
      <c r="G28" s="170" t="s">
        <v>191</v>
      </c>
      <c r="H28" s="170" t="s">
        <v>351</v>
      </c>
      <c r="I28" s="170" t="s">
        <v>34</v>
      </c>
      <c r="J28" s="170" t="s">
        <v>30</v>
      </c>
    </row>
    <row r="29" spans="2:10" ht="355" customHeight="1">
      <c r="B29" s="293"/>
      <c r="C29" s="264"/>
      <c r="D29" s="160" t="s">
        <v>717</v>
      </c>
      <c r="E29" s="160" t="s">
        <v>718</v>
      </c>
      <c r="F29" s="225"/>
      <c r="G29" s="160" t="s">
        <v>191</v>
      </c>
      <c r="H29" s="160" t="s">
        <v>351</v>
      </c>
      <c r="I29" s="160" t="s">
        <v>34</v>
      </c>
      <c r="J29" s="160" t="s">
        <v>30</v>
      </c>
    </row>
    <row r="30" spans="2:10" ht="59" customHeight="1">
      <c r="B30" s="149"/>
      <c r="C30" s="149"/>
      <c r="D30" s="153"/>
      <c r="E30" s="154" t="s">
        <v>962</v>
      </c>
      <c r="F30" s="155">
        <f>SUM(F23:F29)</f>
        <v>0</v>
      </c>
      <c r="G30" s="154" t="s">
        <v>719</v>
      </c>
      <c r="H30" s="298" t="s">
        <v>720</v>
      </c>
      <c r="I30" s="298"/>
      <c r="J30" s="143">
        <f>$F30/7</f>
        <v>0</v>
      </c>
    </row>
    <row r="31" spans="2:10" ht="355" customHeight="1">
      <c r="B31" s="292" t="s">
        <v>885</v>
      </c>
      <c r="C31" s="264" t="s">
        <v>721</v>
      </c>
      <c r="D31" s="170" t="s">
        <v>722</v>
      </c>
      <c r="E31" s="170" t="s">
        <v>723</v>
      </c>
      <c r="F31" s="228"/>
      <c r="G31" s="170" t="s">
        <v>191</v>
      </c>
      <c r="H31" s="170" t="s">
        <v>29</v>
      </c>
      <c r="I31" s="170" t="s">
        <v>34</v>
      </c>
      <c r="J31" s="170" t="s">
        <v>30</v>
      </c>
    </row>
    <row r="32" spans="2:10" ht="355" customHeight="1">
      <c r="B32" s="293"/>
      <c r="C32" s="264"/>
      <c r="D32" s="160" t="s">
        <v>724</v>
      </c>
      <c r="E32" s="160" t="s">
        <v>900</v>
      </c>
      <c r="F32" s="225"/>
      <c r="G32" s="160" t="s">
        <v>191</v>
      </c>
      <c r="H32" s="160" t="s">
        <v>29</v>
      </c>
      <c r="I32" s="160" t="s">
        <v>34</v>
      </c>
      <c r="J32" s="160" t="s">
        <v>30</v>
      </c>
    </row>
    <row r="33" spans="2:10" ht="355" customHeight="1">
      <c r="B33" s="293"/>
      <c r="C33" s="264" t="s">
        <v>725</v>
      </c>
      <c r="D33" s="170" t="s">
        <v>726</v>
      </c>
      <c r="E33" s="170" t="s">
        <v>727</v>
      </c>
      <c r="F33" s="228"/>
      <c r="G33" s="170" t="s">
        <v>191</v>
      </c>
      <c r="H33" s="170" t="s">
        <v>29</v>
      </c>
      <c r="I33" s="170" t="s">
        <v>34</v>
      </c>
      <c r="J33" s="170" t="s">
        <v>30</v>
      </c>
    </row>
    <row r="34" spans="2:10" ht="355" customHeight="1">
      <c r="B34" s="293"/>
      <c r="C34" s="264"/>
      <c r="D34" s="160" t="s">
        <v>728</v>
      </c>
      <c r="E34" s="160" t="s">
        <v>729</v>
      </c>
      <c r="F34" s="225"/>
      <c r="G34" s="160" t="s">
        <v>191</v>
      </c>
      <c r="H34" s="160" t="s">
        <v>29</v>
      </c>
      <c r="I34" s="160" t="s">
        <v>34</v>
      </c>
      <c r="J34" s="160" t="s">
        <v>30</v>
      </c>
    </row>
    <row r="35" spans="2:10" ht="355" customHeight="1">
      <c r="B35" s="293"/>
      <c r="C35" s="264"/>
      <c r="D35" s="170" t="s">
        <v>730</v>
      </c>
      <c r="E35" s="170" t="s">
        <v>731</v>
      </c>
      <c r="F35" s="228"/>
      <c r="G35" s="170" t="s">
        <v>191</v>
      </c>
      <c r="H35" s="170" t="s">
        <v>29</v>
      </c>
      <c r="I35" s="170" t="s">
        <v>34</v>
      </c>
      <c r="J35" s="170" t="s">
        <v>30</v>
      </c>
    </row>
    <row r="36" spans="2:10" ht="355" customHeight="1">
      <c r="B36" s="293"/>
      <c r="C36" s="264"/>
      <c r="D36" s="160" t="s">
        <v>732</v>
      </c>
      <c r="E36" s="160" t="s">
        <v>733</v>
      </c>
      <c r="F36" s="225"/>
      <c r="G36" s="160" t="s">
        <v>191</v>
      </c>
      <c r="H36" s="160" t="s">
        <v>29</v>
      </c>
      <c r="I36" s="160" t="s">
        <v>34</v>
      </c>
      <c r="J36" s="160" t="s">
        <v>30</v>
      </c>
    </row>
    <row r="37" spans="2:10" ht="59" customHeight="1">
      <c r="B37" s="149"/>
      <c r="C37" s="149"/>
      <c r="D37" s="149"/>
      <c r="E37" s="150" t="s">
        <v>963</v>
      </c>
      <c r="F37" s="151">
        <f>SUM(F31:F36)</f>
        <v>0</v>
      </c>
      <c r="G37" s="152" t="s">
        <v>734</v>
      </c>
      <c r="H37" s="297" t="s">
        <v>735</v>
      </c>
      <c r="I37" s="297"/>
      <c r="J37" s="123">
        <f>$F37/6</f>
        <v>0</v>
      </c>
    </row>
    <row r="38" spans="2:10" ht="355" customHeight="1">
      <c r="B38" s="294" t="s">
        <v>886</v>
      </c>
      <c r="C38" s="264" t="s">
        <v>736</v>
      </c>
      <c r="D38" s="170" t="s">
        <v>737</v>
      </c>
      <c r="E38" s="170" t="s">
        <v>738</v>
      </c>
      <c r="F38" s="228"/>
      <c r="G38" s="170" t="s">
        <v>739</v>
      </c>
      <c r="H38" s="170" t="s">
        <v>29</v>
      </c>
      <c r="I38" s="170" t="s">
        <v>29</v>
      </c>
      <c r="J38" s="170" t="s">
        <v>740</v>
      </c>
    </row>
    <row r="39" spans="2:10" ht="355" customHeight="1">
      <c r="B39" s="294"/>
      <c r="C39" s="264"/>
      <c r="D39" s="160" t="s">
        <v>741</v>
      </c>
      <c r="E39" s="160" t="s">
        <v>742</v>
      </c>
      <c r="F39" s="225"/>
      <c r="G39" s="160" t="s">
        <v>739</v>
      </c>
      <c r="H39" s="160" t="s">
        <v>29</v>
      </c>
      <c r="I39" s="160" t="s">
        <v>29</v>
      </c>
      <c r="J39" s="160" t="s">
        <v>740</v>
      </c>
    </row>
    <row r="40" spans="2:10" ht="355" customHeight="1">
      <c r="B40" s="294"/>
      <c r="C40" s="264"/>
      <c r="D40" s="170" t="s">
        <v>743</v>
      </c>
      <c r="E40" s="170" t="s">
        <v>744</v>
      </c>
      <c r="F40" s="228"/>
      <c r="G40" s="170" t="s">
        <v>739</v>
      </c>
      <c r="H40" s="170" t="s">
        <v>29</v>
      </c>
      <c r="I40" s="170" t="s">
        <v>29</v>
      </c>
      <c r="J40" s="170" t="s">
        <v>740</v>
      </c>
    </row>
    <row r="41" spans="2:10" ht="355" customHeight="1">
      <c r="B41" s="294"/>
      <c r="C41" s="264"/>
      <c r="D41" s="160" t="s">
        <v>745</v>
      </c>
      <c r="E41" s="160" t="s">
        <v>746</v>
      </c>
      <c r="F41" s="225"/>
      <c r="G41" s="160" t="s">
        <v>739</v>
      </c>
      <c r="H41" s="160" t="s">
        <v>29</v>
      </c>
      <c r="I41" s="160" t="s">
        <v>29</v>
      </c>
      <c r="J41" s="160" t="s">
        <v>740</v>
      </c>
    </row>
    <row r="42" spans="2:10" ht="355" customHeight="1">
      <c r="B42" s="294"/>
      <c r="C42" s="264"/>
      <c r="D42" s="170" t="s">
        <v>747</v>
      </c>
      <c r="E42" s="170" t="s">
        <v>748</v>
      </c>
      <c r="F42" s="228"/>
      <c r="G42" s="170" t="s">
        <v>739</v>
      </c>
      <c r="H42" s="170" t="s">
        <v>29</v>
      </c>
      <c r="I42" s="170" t="s">
        <v>29</v>
      </c>
      <c r="J42" s="170" t="s">
        <v>740</v>
      </c>
    </row>
    <row r="43" spans="2:10" ht="355" customHeight="1">
      <c r="B43" s="294"/>
      <c r="C43" s="264"/>
      <c r="D43" s="160" t="s">
        <v>749</v>
      </c>
      <c r="E43" s="160" t="s">
        <v>750</v>
      </c>
      <c r="F43" s="225"/>
      <c r="G43" s="160" t="s">
        <v>739</v>
      </c>
      <c r="H43" s="160" t="s">
        <v>29</v>
      </c>
      <c r="I43" s="160" t="s">
        <v>29</v>
      </c>
      <c r="J43" s="160" t="s">
        <v>740</v>
      </c>
    </row>
    <row r="44" spans="2:10" ht="355" customHeight="1">
      <c r="B44" s="294"/>
      <c r="C44" s="264"/>
      <c r="D44" s="170" t="s">
        <v>751</v>
      </c>
      <c r="E44" s="170" t="s">
        <v>752</v>
      </c>
      <c r="F44" s="228"/>
      <c r="G44" s="170" t="s">
        <v>739</v>
      </c>
      <c r="H44" s="170" t="s">
        <v>29</v>
      </c>
      <c r="I44" s="170" t="s">
        <v>29</v>
      </c>
      <c r="J44" s="170" t="s">
        <v>740</v>
      </c>
    </row>
    <row r="45" spans="2:10" ht="355" customHeight="1">
      <c r="B45" s="294"/>
      <c r="C45" s="264"/>
      <c r="D45" s="160" t="s">
        <v>753</v>
      </c>
      <c r="E45" s="160" t="s">
        <v>754</v>
      </c>
      <c r="F45" s="225"/>
      <c r="G45" s="160" t="s">
        <v>739</v>
      </c>
      <c r="H45" s="160" t="s">
        <v>29</v>
      </c>
      <c r="I45" s="160" t="s">
        <v>29</v>
      </c>
      <c r="J45" s="160" t="s">
        <v>740</v>
      </c>
    </row>
    <row r="46" spans="2:10" ht="355" customHeight="1">
      <c r="B46" s="294"/>
      <c r="C46" s="264" t="s">
        <v>755</v>
      </c>
      <c r="D46" s="170" t="s">
        <v>756</v>
      </c>
      <c r="E46" s="170" t="s">
        <v>757</v>
      </c>
      <c r="F46" s="228"/>
      <c r="G46" s="170" t="s">
        <v>739</v>
      </c>
      <c r="H46" s="170" t="s">
        <v>29</v>
      </c>
      <c r="I46" s="170" t="s">
        <v>29</v>
      </c>
      <c r="J46" s="170" t="s">
        <v>740</v>
      </c>
    </row>
    <row r="47" spans="2:10" ht="355" customHeight="1">
      <c r="B47" s="294"/>
      <c r="C47" s="264"/>
      <c r="D47" s="160" t="s">
        <v>758</v>
      </c>
      <c r="E47" s="160" t="s">
        <v>759</v>
      </c>
      <c r="F47" s="225"/>
      <c r="G47" s="160" t="s">
        <v>739</v>
      </c>
      <c r="H47" s="160" t="s">
        <v>29</v>
      </c>
      <c r="I47" s="160" t="s">
        <v>29</v>
      </c>
      <c r="J47" s="160" t="s">
        <v>740</v>
      </c>
    </row>
    <row r="48" spans="2:10" ht="355" customHeight="1">
      <c r="B48" s="294"/>
      <c r="C48" s="264"/>
      <c r="D48" s="170" t="s">
        <v>942</v>
      </c>
      <c r="E48" s="170" t="s">
        <v>968</v>
      </c>
      <c r="F48" s="228"/>
      <c r="G48" s="170" t="s">
        <v>739</v>
      </c>
      <c r="H48" s="170" t="s">
        <v>29</v>
      </c>
      <c r="I48" s="170" t="s">
        <v>29</v>
      </c>
      <c r="J48" s="170" t="s">
        <v>740</v>
      </c>
    </row>
    <row r="49" spans="2:10" ht="355" customHeight="1">
      <c r="B49" s="294"/>
      <c r="C49" s="264"/>
      <c r="D49" s="160" t="s">
        <v>943</v>
      </c>
      <c r="E49" s="160" t="s">
        <v>967</v>
      </c>
      <c r="F49" s="225"/>
      <c r="G49" s="160" t="s">
        <v>739</v>
      </c>
      <c r="H49" s="160" t="s">
        <v>29</v>
      </c>
      <c r="I49" s="160" t="s">
        <v>29</v>
      </c>
      <c r="J49" s="160" t="s">
        <v>740</v>
      </c>
    </row>
    <row r="50" spans="2:10" ht="355" customHeight="1">
      <c r="B50" s="294"/>
      <c r="C50" s="264"/>
      <c r="D50" s="170" t="s">
        <v>760</v>
      </c>
      <c r="E50" s="170" t="s">
        <v>761</v>
      </c>
      <c r="F50" s="228"/>
      <c r="G50" s="170" t="s">
        <v>739</v>
      </c>
      <c r="H50" s="170" t="s">
        <v>29</v>
      </c>
      <c r="I50" s="170" t="s">
        <v>29</v>
      </c>
      <c r="J50" s="170" t="s">
        <v>740</v>
      </c>
    </row>
    <row r="51" spans="2:10" ht="355" customHeight="1">
      <c r="B51" s="294"/>
      <c r="C51" s="264"/>
      <c r="D51" s="160" t="s">
        <v>762</v>
      </c>
      <c r="E51" s="160" t="s">
        <v>763</v>
      </c>
      <c r="F51" s="225"/>
      <c r="G51" s="160" t="s">
        <v>739</v>
      </c>
      <c r="H51" s="160" t="s">
        <v>29</v>
      </c>
      <c r="I51" s="160" t="s">
        <v>29</v>
      </c>
      <c r="J51" s="160" t="s">
        <v>740</v>
      </c>
    </row>
    <row r="52" spans="2:10" ht="355" customHeight="1">
      <c r="B52" s="294"/>
      <c r="C52" s="264"/>
      <c r="D52" s="170" t="s">
        <v>944</v>
      </c>
      <c r="E52" s="170" t="s">
        <v>966</v>
      </c>
      <c r="F52" s="228"/>
      <c r="G52" s="170" t="s">
        <v>739</v>
      </c>
      <c r="H52" s="170" t="s">
        <v>29</v>
      </c>
      <c r="I52" s="170" t="s">
        <v>29</v>
      </c>
      <c r="J52" s="170" t="s">
        <v>740</v>
      </c>
    </row>
    <row r="53" spans="2:10" ht="355" customHeight="1">
      <c r="B53" s="294"/>
      <c r="C53" s="264"/>
      <c r="D53" s="160" t="s">
        <v>945</v>
      </c>
      <c r="E53" s="160" t="s">
        <v>965</v>
      </c>
      <c r="F53" s="225"/>
      <c r="G53" s="160" t="s">
        <v>739</v>
      </c>
      <c r="H53" s="160" t="s">
        <v>29</v>
      </c>
      <c r="I53" s="160" t="s">
        <v>29</v>
      </c>
      <c r="J53" s="160" t="s">
        <v>740</v>
      </c>
    </row>
    <row r="54" spans="2:10" ht="355" customHeight="1">
      <c r="B54" s="294"/>
      <c r="C54" s="264" t="s">
        <v>764</v>
      </c>
      <c r="D54" s="170" t="s">
        <v>765</v>
      </c>
      <c r="E54" s="170" t="s">
        <v>766</v>
      </c>
      <c r="F54" s="228"/>
      <c r="G54" s="170" t="s">
        <v>739</v>
      </c>
      <c r="H54" s="170" t="s">
        <v>29</v>
      </c>
      <c r="I54" s="170" t="s">
        <v>29</v>
      </c>
      <c r="J54" s="170" t="s">
        <v>767</v>
      </c>
    </row>
    <row r="55" spans="2:10" ht="355" customHeight="1">
      <c r="B55" s="294"/>
      <c r="C55" s="264"/>
      <c r="D55" s="160" t="s">
        <v>768</v>
      </c>
      <c r="E55" s="160" t="s">
        <v>769</v>
      </c>
      <c r="F55" s="225"/>
      <c r="G55" s="160" t="s">
        <v>739</v>
      </c>
      <c r="H55" s="160" t="s">
        <v>29</v>
      </c>
      <c r="I55" s="160" t="s">
        <v>29</v>
      </c>
      <c r="J55" s="160" t="s">
        <v>767</v>
      </c>
    </row>
    <row r="56" spans="2:10" ht="355" customHeight="1">
      <c r="B56" s="294"/>
      <c r="C56" s="264"/>
      <c r="D56" s="170" t="s">
        <v>770</v>
      </c>
      <c r="E56" s="170" t="s">
        <v>771</v>
      </c>
      <c r="F56" s="228"/>
      <c r="G56" s="170" t="s">
        <v>739</v>
      </c>
      <c r="H56" s="170" t="s">
        <v>29</v>
      </c>
      <c r="I56" s="170" t="s">
        <v>29</v>
      </c>
      <c r="J56" s="170" t="s">
        <v>767</v>
      </c>
    </row>
    <row r="57" spans="2:10" ht="355" customHeight="1">
      <c r="B57" s="294"/>
      <c r="C57" s="264"/>
      <c r="D57" s="160" t="s">
        <v>772</v>
      </c>
      <c r="E57" s="160" t="s">
        <v>773</v>
      </c>
      <c r="F57" s="225"/>
      <c r="G57" s="160" t="s">
        <v>739</v>
      </c>
      <c r="H57" s="160" t="s">
        <v>29</v>
      </c>
      <c r="I57" s="160" t="s">
        <v>29</v>
      </c>
      <c r="J57" s="160" t="s">
        <v>767</v>
      </c>
    </row>
    <row r="58" spans="2:10" ht="355" customHeight="1">
      <c r="B58" s="294"/>
      <c r="C58" s="264"/>
      <c r="D58" s="170" t="s">
        <v>774</v>
      </c>
      <c r="E58" s="170" t="s">
        <v>775</v>
      </c>
      <c r="F58" s="228"/>
      <c r="G58" s="170" t="s">
        <v>739</v>
      </c>
      <c r="H58" s="170" t="s">
        <v>29</v>
      </c>
      <c r="I58" s="170" t="s">
        <v>29</v>
      </c>
      <c r="J58" s="170" t="s">
        <v>29</v>
      </c>
    </row>
    <row r="59" spans="2:10" ht="355" customHeight="1">
      <c r="B59" s="294"/>
      <c r="C59" s="264"/>
      <c r="D59" s="160" t="s">
        <v>776</v>
      </c>
      <c r="E59" s="160" t="s">
        <v>777</v>
      </c>
      <c r="F59" s="225"/>
      <c r="G59" s="160" t="s">
        <v>739</v>
      </c>
      <c r="H59" s="160" t="s">
        <v>29</v>
      </c>
      <c r="I59" s="160" t="s">
        <v>29</v>
      </c>
      <c r="J59" s="160" t="s">
        <v>29</v>
      </c>
    </row>
    <row r="60" spans="2:10" ht="355" customHeight="1">
      <c r="B60" s="294"/>
      <c r="C60" s="264" t="s">
        <v>778</v>
      </c>
      <c r="D60" s="170" t="s">
        <v>779</v>
      </c>
      <c r="E60" s="170" t="s">
        <v>780</v>
      </c>
      <c r="F60" s="228"/>
      <c r="G60" s="170" t="s">
        <v>191</v>
      </c>
      <c r="H60" s="170" t="s">
        <v>29</v>
      </c>
      <c r="I60" s="170" t="s">
        <v>29</v>
      </c>
      <c r="J60" s="170" t="s">
        <v>30</v>
      </c>
    </row>
    <row r="61" spans="2:10" ht="355" customHeight="1">
      <c r="B61" s="294"/>
      <c r="C61" s="264"/>
      <c r="D61" s="160" t="s">
        <v>781</v>
      </c>
      <c r="E61" s="160" t="s">
        <v>782</v>
      </c>
      <c r="F61" s="225"/>
      <c r="G61" s="160" t="s">
        <v>191</v>
      </c>
      <c r="H61" s="160" t="s">
        <v>29</v>
      </c>
      <c r="I61" s="160" t="s">
        <v>29</v>
      </c>
      <c r="J61" s="160" t="s">
        <v>30</v>
      </c>
    </row>
    <row r="62" spans="2:10" ht="355" customHeight="1">
      <c r="B62" s="294"/>
      <c r="C62" s="264" t="s">
        <v>783</v>
      </c>
      <c r="D62" s="170" t="s">
        <v>784</v>
      </c>
      <c r="E62" s="170" t="s">
        <v>785</v>
      </c>
      <c r="F62" s="228"/>
      <c r="G62" s="170" t="s">
        <v>191</v>
      </c>
      <c r="H62" s="170" t="s">
        <v>29</v>
      </c>
      <c r="I62" s="170" t="s">
        <v>29</v>
      </c>
      <c r="J62" s="170" t="s">
        <v>30</v>
      </c>
    </row>
    <row r="63" spans="2:10" ht="355" customHeight="1">
      <c r="B63" s="294"/>
      <c r="C63" s="264"/>
      <c r="D63" s="160" t="s">
        <v>946</v>
      </c>
      <c r="E63" s="160" t="s">
        <v>964</v>
      </c>
      <c r="F63" s="225"/>
      <c r="G63" s="160" t="s">
        <v>191</v>
      </c>
      <c r="H63" s="160" t="s">
        <v>29</v>
      </c>
      <c r="I63" s="160" t="s">
        <v>34</v>
      </c>
      <c r="J63" s="160" t="s">
        <v>30</v>
      </c>
    </row>
    <row r="64" spans="2:10" ht="59" customHeight="1">
      <c r="B64" s="149"/>
      <c r="C64" s="149"/>
      <c r="D64" s="149"/>
      <c r="E64" s="150" t="s">
        <v>954</v>
      </c>
      <c r="F64" s="151">
        <f>SUM(F38:F63)</f>
        <v>0</v>
      </c>
      <c r="G64" s="152" t="s">
        <v>786</v>
      </c>
      <c r="H64" s="297" t="s">
        <v>787</v>
      </c>
      <c r="I64" s="297"/>
      <c r="J64" s="123">
        <f>$F64/26</f>
        <v>0</v>
      </c>
    </row>
    <row r="65" spans="2:10" ht="355" customHeight="1">
      <c r="B65" s="294" t="s">
        <v>887</v>
      </c>
      <c r="C65" s="264" t="s">
        <v>788</v>
      </c>
      <c r="D65" s="170" t="s">
        <v>789</v>
      </c>
      <c r="E65" s="170" t="s">
        <v>790</v>
      </c>
      <c r="F65" s="228"/>
      <c r="G65" s="170" t="s">
        <v>191</v>
      </c>
      <c r="H65" s="170" t="s">
        <v>351</v>
      </c>
      <c r="I65" s="170" t="s">
        <v>34</v>
      </c>
      <c r="J65" s="170" t="s">
        <v>30</v>
      </c>
    </row>
    <row r="66" spans="2:10" ht="355" customHeight="1">
      <c r="B66" s="294"/>
      <c r="C66" s="264"/>
      <c r="D66" s="160" t="s">
        <v>791</v>
      </c>
      <c r="E66" s="160" t="s">
        <v>792</v>
      </c>
      <c r="F66" s="225"/>
      <c r="G66" s="160" t="s">
        <v>191</v>
      </c>
      <c r="H66" s="160" t="s">
        <v>351</v>
      </c>
      <c r="I66" s="160" t="s">
        <v>29</v>
      </c>
      <c r="J66" s="160" t="s">
        <v>30</v>
      </c>
    </row>
    <row r="67" spans="2:10" ht="355" customHeight="1">
      <c r="B67" s="294"/>
      <c r="C67" s="264" t="s">
        <v>793</v>
      </c>
      <c r="D67" s="170" t="s">
        <v>794</v>
      </c>
      <c r="E67" s="170" t="s">
        <v>795</v>
      </c>
      <c r="F67" s="228"/>
      <c r="G67" s="170" t="s">
        <v>191</v>
      </c>
      <c r="H67" s="170" t="s">
        <v>351</v>
      </c>
      <c r="I67" s="170" t="s">
        <v>29</v>
      </c>
      <c r="J67" s="170" t="s">
        <v>30</v>
      </c>
    </row>
    <row r="68" spans="2:10" ht="355" customHeight="1">
      <c r="B68" s="294"/>
      <c r="C68" s="264"/>
      <c r="D68" s="160" t="s">
        <v>796</v>
      </c>
      <c r="E68" s="160" t="s">
        <v>797</v>
      </c>
      <c r="F68" s="225"/>
      <c r="G68" s="160" t="s">
        <v>191</v>
      </c>
      <c r="H68" s="160" t="s">
        <v>29</v>
      </c>
      <c r="I68" s="160" t="s">
        <v>34</v>
      </c>
      <c r="J68" s="160" t="s">
        <v>30</v>
      </c>
    </row>
    <row r="69" spans="2:10" ht="355" customHeight="1">
      <c r="B69" s="294"/>
      <c r="C69" s="264" t="s">
        <v>798</v>
      </c>
      <c r="D69" s="170" t="s">
        <v>799</v>
      </c>
      <c r="E69" s="170" t="s">
        <v>800</v>
      </c>
      <c r="F69" s="228"/>
      <c r="G69" s="170" t="s">
        <v>191</v>
      </c>
      <c r="H69" s="170" t="s">
        <v>29</v>
      </c>
      <c r="I69" s="170" t="s">
        <v>34</v>
      </c>
      <c r="J69" s="170" t="s">
        <v>30</v>
      </c>
    </row>
    <row r="70" spans="2:10" ht="355" customHeight="1">
      <c r="B70" s="294"/>
      <c r="C70" s="264"/>
      <c r="D70" s="160" t="s">
        <v>801</v>
      </c>
      <c r="E70" s="160" t="s">
        <v>802</v>
      </c>
      <c r="F70" s="225"/>
      <c r="G70" s="160" t="s">
        <v>191</v>
      </c>
      <c r="H70" s="160" t="s">
        <v>29</v>
      </c>
      <c r="I70" s="160" t="s">
        <v>34</v>
      </c>
      <c r="J70" s="160" t="s">
        <v>30</v>
      </c>
    </row>
    <row r="71" spans="2:10" ht="355" customHeight="1">
      <c r="B71" s="294"/>
      <c r="C71" s="264"/>
      <c r="D71" s="170" t="s">
        <v>803</v>
      </c>
      <c r="E71" s="170" t="s">
        <v>804</v>
      </c>
      <c r="F71" s="228"/>
      <c r="G71" s="170" t="s">
        <v>191</v>
      </c>
      <c r="H71" s="170" t="s">
        <v>29</v>
      </c>
      <c r="I71" s="170" t="s">
        <v>29</v>
      </c>
      <c r="J71" s="170" t="s">
        <v>30</v>
      </c>
    </row>
    <row r="72" spans="2:10" ht="361">
      <c r="B72" s="294"/>
      <c r="C72" s="264" t="s">
        <v>805</v>
      </c>
      <c r="D72" s="160" t="s">
        <v>806</v>
      </c>
      <c r="E72" s="160" t="s">
        <v>807</v>
      </c>
      <c r="F72" s="225"/>
      <c r="G72" s="160" t="s">
        <v>191</v>
      </c>
      <c r="H72" s="160" t="s">
        <v>29</v>
      </c>
      <c r="I72" s="160" t="s">
        <v>34</v>
      </c>
      <c r="J72" s="160" t="s">
        <v>30</v>
      </c>
    </row>
    <row r="73" spans="2:10" ht="355" customHeight="1">
      <c r="B73" s="294"/>
      <c r="C73" s="264"/>
      <c r="D73" s="170" t="s">
        <v>808</v>
      </c>
      <c r="E73" s="170" t="s">
        <v>809</v>
      </c>
      <c r="F73" s="228"/>
      <c r="G73" s="170" t="s">
        <v>191</v>
      </c>
      <c r="H73" s="170" t="s">
        <v>29</v>
      </c>
      <c r="I73" s="170" t="s">
        <v>34</v>
      </c>
      <c r="J73" s="170" t="s">
        <v>30</v>
      </c>
    </row>
    <row r="74" spans="2:10" ht="59" customHeight="1">
      <c r="B74" s="149"/>
      <c r="C74" s="149"/>
      <c r="D74" s="149"/>
      <c r="E74" s="150" t="s">
        <v>955</v>
      </c>
      <c r="F74" s="151">
        <f>SUM(F65:F73)</f>
        <v>0</v>
      </c>
      <c r="G74" s="152" t="s">
        <v>810</v>
      </c>
      <c r="H74" s="297" t="s">
        <v>811</v>
      </c>
      <c r="I74" s="297"/>
      <c r="J74" s="123">
        <f>$F74/9</f>
        <v>0</v>
      </c>
    </row>
    <row r="75" spans="2:10" ht="355" customHeight="1">
      <c r="B75" s="291" t="s">
        <v>888</v>
      </c>
      <c r="C75" s="264" t="s">
        <v>813</v>
      </c>
      <c r="D75" s="160" t="s">
        <v>814</v>
      </c>
      <c r="E75" s="160" t="s">
        <v>948</v>
      </c>
      <c r="F75" s="225"/>
      <c r="G75" s="160" t="s">
        <v>191</v>
      </c>
      <c r="H75" s="160" t="s">
        <v>29</v>
      </c>
      <c r="I75" s="160" t="s">
        <v>34</v>
      </c>
      <c r="J75" s="160" t="s">
        <v>30</v>
      </c>
    </row>
    <row r="76" spans="2:10" ht="355" customHeight="1">
      <c r="B76" s="291"/>
      <c r="C76" s="264"/>
      <c r="D76" s="170" t="s">
        <v>815</v>
      </c>
      <c r="E76" s="170" t="s">
        <v>816</v>
      </c>
      <c r="F76" s="228"/>
      <c r="G76" s="170" t="s">
        <v>191</v>
      </c>
      <c r="H76" s="170" t="s">
        <v>351</v>
      </c>
      <c r="I76" s="170" t="s">
        <v>34</v>
      </c>
      <c r="J76" s="170" t="s">
        <v>30</v>
      </c>
    </row>
    <row r="77" spans="2:10" ht="355" customHeight="1">
      <c r="B77" s="291"/>
      <c r="C77" s="264" t="s">
        <v>817</v>
      </c>
      <c r="D77" s="160" t="s">
        <v>818</v>
      </c>
      <c r="E77" s="160" t="s">
        <v>819</v>
      </c>
      <c r="F77" s="225"/>
      <c r="G77" s="160" t="s">
        <v>191</v>
      </c>
      <c r="H77" s="160" t="s">
        <v>29</v>
      </c>
      <c r="I77" s="160" t="s">
        <v>34</v>
      </c>
      <c r="J77" s="160" t="s">
        <v>30</v>
      </c>
    </row>
    <row r="78" spans="2:10" ht="361">
      <c r="B78" s="291"/>
      <c r="C78" s="264"/>
      <c r="D78" s="170" t="s">
        <v>820</v>
      </c>
      <c r="E78" s="170" t="s">
        <v>821</v>
      </c>
      <c r="F78" s="228"/>
      <c r="G78" s="170" t="s">
        <v>191</v>
      </c>
      <c r="H78" s="170" t="s">
        <v>29</v>
      </c>
      <c r="I78" s="170" t="s">
        <v>34</v>
      </c>
      <c r="J78" s="170" t="s">
        <v>30</v>
      </c>
    </row>
    <row r="79" spans="2:10" ht="355" customHeight="1">
      <c r="B79" s="156"/>
      <c r="C79" s="264"/>
      <c r="D79" s="160" t="s">
        <v>822</v>
      </c>
      <c r="E79" s="160" t="s">
        <v>823</v>
      </c>
      <c r="F79" s="225"/>
      <c r="G79" s="160" t="s">
        <v>191</v>
      </c>
      <c r="H79" s="160" t="s">
        <v>29</v>
      </c>
      <c r="I79" s="160" t="s">
        <v>34</v>
      </c>
      <c r="J79" s="160" t="s">
        <v>30</v>
      </c>
    </row>
    <row r="80" spans="2:10" ht="59" customHeight="1">
      <c r="B80" s="149"/>
      <c r="C80" s="149"/>
      <c r="D80" s="149"/>
      <c r="E80" s="150" t="s">
        <v>956</v>
      </c>
      <c r="F80" s="151">
        <f>SUM(F75:F79)</f>
        <v>0</v>
      </c>
      <c r="G80" s="152" t="s">
        <v>456</v>
      </c>
      <c r="H80" s="297" t="s">
        <v>824</v>
      </c>
      <c r="I80" s="297"/>
      <c r="J80" s="123">
        <f>$F80/5</f>
        <v>0</v>
      </c>
    </row>
    <row r="81" spans="2:10" ht="355" customHeight="1">
      <c r="B81" s="291" t="s">
        <v>825</v>
      </c>
      <c r="C81" s="264" t="s">
        <v>826</v>
      </c>
      <c r="D81" s="170" t="s">
        <v>827</v>
      </c>
      <c r="E81" s="170" t="s">
        <v>957</v>
      </c>
      <c r="F81" s="228"/>
      <c r="G81" s="170" t="s">
        <v>191</v>
      </c>
      <c r="H81" s="170" t="s">
        <v>351</v>
      </c>
      <c r="I81" s="170" t="s">
        <v>29</v>
      </c>
      <c r="J81" s="170" t="s">
        <v>30</v>
      </c>
    </row>
    <row r="82" spans="2:10" ht="355" customHeight="1">
      <c r="B82" s="291"/>
      <c r="C82" s="264"/>
      <c r="D82" s="160" t="s">
        <v>828</v>
      </c>
      <c r="E82" s="160" t="s">
        <v>982</v>
      </c>
      <c r="F82" s="225"/>
      <c r="G82" s="160" t="s">
        <v>191</v>
      </c>
      <c r="H82" s="160" t="s">
        <v>351</v>
      </c>
      <c r="I82" s="160" t="s">
        <v>29</v>
      </c>
      <c r="J82" s="160" t="s">
        <v>30</v>
      </c>
    </row>
    <row r="83" spans="2:10" ht="355" customHeight="1">
      <c r="B83" s="291"/>
      <c r="C83" s="264" t="s">
        <v>829</v>
      </c>
      <c r="D83" s="170" t="s">
        <v>830</v>
      </c>
      <c r="E83" s="170" t="s">
        <v>983</v>
      </c>
      <c r="F83" s="228"/>
      <c r="G83" s="170" t="s">
        <v>191</v>
      </c>
      <c r="H83" s="170" t="s">
        <v>351</v>
      </c>
      <c r="I83" s="170" t="s">
        <v>29</v>
      </c>
      <c r="J83" s="170" t="s">
        <v>30</v>
      </c>
    </row>
    <row r="84" spans="2:10" ht="355" customHeight="1">
      <c r="B84" s="291"/>
      <c r="C84" s="264"/>
      <c r="D84" s="160" t="s">
        <v>831</v>
      </c>
      <c r="E84" s="160" t="s">
        <v>984</v>
      </c>
      <c r="F84" s="225"/>
      <c r="G84" s="160" t="s">
        <v>191</v>
      </c>
      <c r="H84" s="160" t="s">
        <v>351</v>
      </c>
      <c r="I84" s="160" t="s">
        <v>29</v>
      </c>
      <c r="J84" s="160" t="s">
        <v>30</v>
      </c>
    </row>
    <row r="85" spans="2:10" ht="355" customHeight="1">
      <c r="B85" s="291"/>
      <c r="C85" s="264" t="s">
        <v>832</v>
      </c>
      <c r="D85" s="170" t="s">
        <v>833</v>
      </c>
      <c r="E85" s="170" t="s">
        <v>985</v>
      </c>
      <c r="F85" s="228"/>
      <c r="G85" s="170" t="s">
        <v>191</v>
      </c>
      <c r="H85" s="170" t="s">
        <v>351</v>
      </c>
      <c r="I85" s="170" t="s">
        <v>29</v>
      </c>
      <c r="J85" s="170" t="s">
        <v>30</v>
      </c>
    </row>
    <row r="86" spans="2:10" ht="355" customHeight="1">
      <c r="B86" s="291"/>
      <c r="C86" s="264"/>
      <c r="D86" s="160" t="s">
        <v>834</v>
      </c>
      <c r="E86" s="160" t="s">
        <v>986</v>
      </c>
      <c r="F86" s="225"/>
      <c r="G86" s="160" t="s">
        <v>191</v>
      </c>
      <c r="H86" s="160" t="s">
        <v>351</v>
      </c>
      <c r="I86" s="160"/>
      <c r="J86" s="160"/>
    </row>
    <row r="87" spans="2:10" ht="59" customHeight="1">
      <c r="B87" s="149"/>
      <c r="C87" s="149"/>
      <c r="D87" s="149"/>
      <c r="E87" s="150" t="s">
        <v>958</v>
      </c>
      <c r="F87" s="151">
        <f>SUM(F81:F86)</f>
        <v>0</v>
      </c>
      <c r="G87" s="152" t="s">
        <v>734</v>
      </c>
      <c r="H87" s="297" t="s">
        <v>835</v>
      </c>
      <c r="I87" s="297"/>
      <c r="J87" s="123">
        <f>$F87/6</f>
        <v>0</v>
      </c>
    </row>
    <row r="88" spans="2:10" ht="355" customHeight="1">
      <c r="B88" s="291" t="s">
        <v>889</v>
      </c>
      <c r="C88" s="264" t="s">
        <v>837</v>
      </c>
      <c r="D88" s="170" t="s">
        <v>838</v>
      </c>
      <c r="E88" s="170" t="s">
        <v>987</v>
      </c>
      <c r="F88" s="228"/>
      <c r="G88" s="170" t="s">
        <v>191</v>
      </c>
      <c r="H88" s="170" t="s">
        <v>29</v>
      </c>
      <c r="I88" s="170" t="s">
        <v>29</v>
      </c>
      <c r="J88" s="170" t="s">
        <v>30</v>
      </c>
    </row>
    <row r="89" spans="2:10" ht="355" customHeight="1">
      <c r="B89" s="291"/>
      <c r="C89" s="264"/>
      <c r="D89" s="160" t="s">
        <v>839</v>
      </c>
      <c r="E89" s="160" t="s">
        <v>988</v>
      </c>
      <c r="F89" s="225"/>
      <c r="G89" s="160" t="s">
        <v>191</v>
      </c>
      <c r="H89" s="160" t="s">
        <v>29</v>
      </c>
      <c r="I89" s="160" t="s">
        <v>29</v>
      </c>
      <c r="J89" s="160" t="s">
        <v>30</v>
      </c>
    </row>
    <row r="90" spans="2:10" ht="59" customHeight="1">
      <c r="B90" s="149"/>
      <c r="C90" s="149"/>
      <c r="D90" s="149"/>
      <c r="E90" s="150" t="s">
        <v>959</v>
      </c>
      <c r="F90" s="151">
        <f>SUM(F88:F89)</f>
        <v>0</v>
      </c>
      <c r="G90" s="152" t="s">
        <v>840</v>
      </c>
      <c r="H90" s="297" t="s">
        <v>841</v>
      </c>
      <c r="I90" s="297"/>
      <c r="J90" s="123">
        <f>$F90/2</f>
        <v>0</v>
      </c>
    </row>
    <row r="91" spans="2:10" ht="355" customHeight="1">
      <c r="B91" s="291" t="s">
        <v>842</v>
      </c>
      <c r="C91" s="264" t="s">
        <v>843</v>
      </c>
      <c r="D91" s="170" t="s">
        <v>844</v>
      </c>
      <c r="E91" s="170" t="s">
        <v>845</v>
      </c>
      <c r="F91" s="228"/>
      <c r="G91" s="170" t="s">
        <v>191</v>
      </c>
      <c r="H91" s="170" t="s">
        <v>29</v>
      </c>
      <c r="I91" s="170" t="s">
        <v>34</v>
      </c>
      <c r="J91" s="170" t="s">
        <v>30</v>
      </c>
    </row>
    <row r="92" spans="2:10" ht="355" customHeight="1">
      <c r="B92" s="291"/>
      <c r="C92" s="264"/>
      <c r="D92" s="160" t="s">
        <v>846</v>
      </c>
      <c r="E92" s="160" t="s">
        <v>847</v>
      </c>
      <c r="F92" s="225"/>
      <c r="G92" s="160" t="s">
        <v>191</v>
      </c>
      <c r="H92" s="160" t="s">
        <v>29</v>
      </c>
      <c r="I92" s="160" t="s">
        <v>29</v>
      </c>
      <c r="J92" s="160" t="s">
        <v>30</v>
      </c>
    </row>
    <row r="93" spans="2:10" ht="355" customHeight="1">
      <c r="B93" s="291"/>
      <c r="C93" s="264" t="s">
        <v>848</v>
      </c>
      <c r="D93" s="170" t="s">
        <v>849</v>
      </c>
      <c r="E93" s="170" t="s">
        <v>850</v>
      </c>
      <c r="F93" s="228"/>
      <c r="G93" s="170" t="s">
        <v>191</v>
      </c>
      <c r="H93" s="170" t="s">
        <v>29</v>
      </c>
      <c r="I93" s="170" t="s">
        <v>29</v>
      </c>
      <c r="J93" s="170" t="s">
        <v>30</v>
      </c>
    </row>
    <row r="94" spans="2:10" ht="355" customHeight="1">
      <c r="B94" s="291"/>
      <c r="C94" s="264"/>
      <c r="D94" s="160" t="s">
        <v>851</v>
      </c>
      <c r="E94" s="160" t="s">
        <v>852</v>
      </c>
      <c r="F94" s="225"/>
      <c r="G94" s="160" t="s">
        <v>739</v>
      </c>
      <c r="H94" s="160" t="s">
        <v>29</v>
      </c>
      <c r="I94" s="160" t="s">
        <v>29</v>
      </c>
      <c r="J94" s="160" t="s">
        <v>30</v>
      </c>
    </row>
    <row r="95" spans="2:10" ht="355" customHeight="1">
      <c r="B95" s="291"/>
      <c r="C95" s="264"/>
      <c r="D95" s="170" t="s">
        <v>853</v>
      </c>
      <c r="E95" s="170" t="s">
        <v>854</v>
      </c>
      <c r="F95" s="228"/>
      <c r="G95" s="170" t="s">
        <v>739</v>
      </c>
      <c r="H95" s="170" t="s">
        <v>29</v>
      </c>
      <c r="I95" s="170" t="s">
        <v>29</v>
      </c>
      <c r="J95" s="170" t="s">
        <v>30</v>
      </c>
    </row>
    <row r="96" spans="2:10" ht="59" customHeight="1">
      <c r="B96" s="149"/>
      <c r="C96" s="149"/>
      <c r="D96" s="149"/>
      <c r="E96" s="150" t="s">
        <v>960</v>
      </c>
      <c r="F96" s="151">
        <f>SUM(F91:F95)</f>
        <v>0</v>
      </c>
      <c r="G96" s="152" t="s">
        <v>456</v>
      </c>
      <c r="H96" s="297" t="s">
        <v>855</v>
      </c>
      <c r="I96" s="297"/>
      <c r="J96" s="123">
        <f>$F96/5</f>
        <v>0</v>
      </c>
    </row>
    <row r="97" spans="2:10" ht="59" customHeight="1">
      <c r="B97" s="256"/>
      <c r="C97" s="256"/>
      <c r="D97" s="256"/>
      <c r="E97" s="256"/>
      <c r="F97" s="138"/>
      <c r="G97" s="255" t="s">
        <v>856</v>
      </c>
      <c r="H97" s="255"/>
      <c r="I97" s="139">
        <f>AVERAGE(J22,J30,J37,J64,J74,J80,J87,J90,J96)</f>
        <v>0</v>
      </c>
      <c r="J97" s="140"/>
    </row>
    <row r="98" spans="2:10" ht="14.5" customHeight="1"/>
  </sheetData>
  <sheetProtection algorithmName="SHA-512" hashValue="1DkwZ8toJS1YhJ0R2b98MrRP1FjtYuPkbWLymGtNVAs/fXvBPVTUvd6fPH3a0BrIVFb+NVDGj8lwdEXfJ1WmOg==" saltValue="TOvlQdrzkX3ZThF/wmIxfQ==" spinCount="100000" sheet="1" objects="1" scenarios="1"/>
  <mergeCells count="48">
    <mergeCell ref="B97:E97"/>
    <mergeCell ref="G97:H97"/>
    <mergeCell ref="C5:C9"/>
    <mergeCell ref="C10:C14"/>
    <mergeCell ref="C15:C16"/>
    <mergeCell ref="H22:I22"/>
    <mergeCell ref="H30:I30"/>
    <mergeCell ref="H37:I37"/>
    <mergeCell ref="H64:I64"/>
    <mergeCell ref="H74:I74"/>
    <mergeCell ref="H80:I80"/>
    <mergeCell ref="H87:I87"/>
    <mergeCell ref="H90:I90"/>
    <mergeCell ref="H96:I96"/>
    <mergeCell ref="B91:B95"/>
    <mergeCell ref="C93:C95"/>
    <mergeCell ref="C91:C92"/>
    <mergeCell ref="B4:B21"/>
    <mergeCell ref="B23:B29"/>
    <mergeCell ref="B31:B36"/>
    <mergeCell ref="C33:C36"/>
    <mergeCell ref="B38:B63"/>
    <mergeCell ref="B65:B73"/>
    <mergeCell ref="C31:C32"/>
    <mergeCell ref="C25:C29"/>
    <mergeCell ref="C23:C24"/>
    <mergeCell ref="C20:C21"/>
    <mergeCell ref="C17:C19"/>
    <mergeCell ref="C75:C76"/>
    <mergeCell ref="C72:C73"/>
    <mergeCell ref="B81:B86"/>
    <mergeCell ref="B88:B89"/>
    <mergeCell ref="C88:C89"/>
    <mergeCell ref="C81:C82"/>
    <mergeCell ref="C83:C84"/>
    <mergeCell ref="C85:C86"/>
    <mergeCell ref="C4:J4"/>
    <mergeCell ref="C69:C71"/>
    <mergeCell ref="C67:C68"/>
    <mergeCell ref="C65:C66"/>
    <mergeCell ref="C62:C63"/>
    <mergeCell ref="C60:C61"/>
    <mergeCell ref="C54:C59"/>
    <mergeCell ref="B75:B76"/>
    <mergeCell ref="B77:B78"/>
    <mergeCell ref="C77:C79"/>
    <mergeCell ref="C46:C53"/>
    <mergeCell ref="C38:C45"/>
  </mergeCells>
  <pageMargins left="0.7" right="0.7" top="0.75" bottom="0.75" header="0.3" footer="0.3"/>
  <pageSetup orientation="portrait" r:id="rId1"/>
  <headerFooter>
    <oddFooter>&amp;R_x000D_&amp;1#&amp;"Calibri"&amp;10&amp;K000000 Official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392D-749F-421C-B26C-AEA1AB8838C6}">
  <sheetPr>
    <tabColor rgb="FFFFC000"/>
    <pageSetUpPr autoPageBreaks="0"/>
  </sheetPr>
  <dimension ref="A1:I50"/>
  <sheetViews>
    <sheetView showGridLines="0" zoomScale="80" zoomScaleNormal="80" workbookViewId="0">
      <pane ySplit="3" topLeftCell="A4" activePane="bottomLeft" state="frozen"/>
      <selection pane="bottomLeft" activeCell="C16" sqref="C16"/>
    </sheetView>
  </sheetViews>
  <sheetFormatPr defaultColWidth="0" defaultRowHeight="14.5" zeroHeight="1"/>
  <cols>
    <col min="1" max="1" width="10.6328125" customWidth="1"/>
    <col min="2" max="2" width="87" customWidth="1"/>
    <col min="3" max="3" width="38.81640625" customWidth="1"/>
    <col min="4" max="4" width="10.6328125" style="2" customWidth="1"/>
    <col min="5" max="5" width="5.36328125" hidden="1" customWidth="1"/>
    <col min="6" max="6" width="10.36328125" hidden="1" customWidth="1"/>
    <col min="7" max="7" width="5.36328125" hidden="1" customWidth="1"/>
    <col min="8" max="8" width="10.36328125" hidden="1" customWidth="1"/>
    <col min="9" max="9" width="5.36328125" hidden="1" customWidth="1"/>
    <col min="10" max="16384" width="8.36328125" hidden="1"/>
  </cols>
  <sheetData>
    <row r="1" spans="2:4" ht="15" customHeight="1"/>
    <row r="2" spans="2:4" ht="50" customHeight="1">
      <c r="B2" s="299" t="s">
        <v>857</v>
      </c>
      <c r="C2" s="299"/>
    </row>
    <row r="3" spans="2:4" ht="50" customHeight="1">
      <c r="B3" s="301" t="s">
        <v>1015</v>
      </c>
      <c r="C3" s="301"/>
    </row>
    <row r="4" spans="2:4" s="70" customFormat="1" ht="30" customHeight="1">
      <c r="B4" s="95" t="s">
        <v>858</v>
      </c>
      <c r="C4" s="71"/>
      <c r="D4" s="84"/>
    </row>
    <row r="5" spans="2:4" s="58" customFormat="1" ht="21" customHeight="1">
      <c r="B5" s="99" t="s">
        <v>177</v>
      </c>
      <c r="C5" s="100" t="s">
        <v>859</v>
      </c>
      <c r="D5" s="85"/>
    </row>
    <row r="6" spans="2:4" s="58" customFormat="1" ht="21" customHeight="1">
      <c r="B6" s="102" t="s">
        <v>860</v>
      </c>
      <c r="C6" s="72">
        <f>'Pillar 1 DEMAND&amp;ADOPTION'!$J$30</f>
        <v>0</v>
      </c>
      <c r="D6" s="86"/>
    </row>
    <row r="7" spans="2:4" s="58" customFormat="1" ht="21" customHeight="1">
      <c r="B7" s="103" t="s">
        <v>861</v>
      </c>
      <c r="C7" s="73">
        <f>'Pillar 1 DEMAND&amp;ADOPTION'!$J$42</f>
        <v>0</v>
      </c>
      <c r="D7" s="86"/>
    </row>
    <row r="8" spans="2:4" s="58" customFormat="1" ht="21" customHeight="1">
      <c r="B8" s="102" t="s">
        <v>121</v>
      </c>
      <c r="C8" s="72">
        <f>'Pillar 1 DEMAND&amp;ADOPTION'!$J$54</f>
        <v>0</v>
      </c>
      <c r="D8" s="86"/>
    </row>
    <row r="9" spans="2:4" s="58" customFormat="1" ht="21" customHeight="1">
      <c r="B9" s="103" t="s">
        <v>152</v>
      </c>
      <c r="C9" s="73">
        <f>'Pillar 1 DEMAND&amp;ADOPTION'!$J$62</f>
        <v>0</v>
      </c>
      <c r="D9" s="86"/>
    </row>
    <row r="10" spans="2:4" ht="30" customHeight="1">
      <c r="B10" s="101" t="s">
        <v>862</v>
      </c>
      <c r="C10" s="74">
        <f>'Pillar 1 DEMAND&amp;ADOPTION'!$I$63</f>
        <v>0</v>
      </c>
    </row>
    <row r="11" spans="2:4" ht="19.25" customHeight="1">
      <c r="B11" s="300" t="s">
        <v>863</v>
      </c>
      <c r="C11" s="300"/>
      <c r="D11" s="81"/>
    </row>
    <row r="12" spans="2:4" ht="20" customHeight="1">
      <c r="B12" s="80"/>
      <c r="C12" s="80"/>
      <c r="D12" s="81"/>
    </row>
    <row r="13" spans="2:4" s="70" customFormat="1" ht="35" customHeight="1">
      <c r="B13" s="185" t="s">
        <v>864</v>
      </c>
      <c r="C13" s="186"/>
      <c r="D13" s="87"/>
    </row>
    <row r="14" spans="2:4" ht="19.25" customHeight="1">
      <c r="B14" s="190" t="s">
        <v>177</v>
      </c>
      <c r="C14" s="187" t="s">
        <v>859</v>
      </c>
      <c r="D14" s="81"/>
    </row>
    <row r="15" spans="2:4" ht="21" customHeight="1">
      <c r="B15" s="102" t="s">
        <v>865</v>
      </c>
      <c r="C15" s="192">
        <f>'Pillar 2 LAWS'!$J$12</f>
        <v>0</v>
      </c>
      <c r="D15" s="81"/>
    </row>
    <row r="16" spans="2:4" ht="21" customHeight="1">
      <c r="B16" s="103" t="s">
        <v>866</v>
      </c>
      <c r="C16" s="191">
        <f>'Pillar 2 LAWS'!$J$23</f>
        <v>0</v>
      </c>
      <c r="D16" s="81"/>
    </row>
    <row r="17" spans="2:4" ht="21" customHeight="1">
      <c r="B17" s="102" t="s">
        <v>364</v>
      </c>
      <c r="C17" s="192">
        <f>'Pillar 2 LAWS'!$J$29</f>
        <v>0</v>
      </c>
      <c r="D17" s="81"/>
    </row>
    <row r="18" spans="2:4" ht="30" customHeight="1">
      <c r="B18" s="189" t="s">
        <v>867</v>
      </c>
      <c r="C18" s="188">
        <f>'Pillar 2 LAWS'!$I$30</f>
        <v>0</v>
      </c>
      <c r="D18" s="81"/>
    </row>
    <row r="19" spans="2:4" ht="19.25" customHeight="1">
      <c r="B19" s="300" t="s">
        <v>868</v>
      </c>
      <c r="C19" s="300"/>
    </row>
    <row r="20" spans="2:4" ht="19.25" customHeight="1">
      <c r="B20" s="82"/>
      <c r="C20" s="82"/>
    </row>
    <row r="21" spans="2:4" s="70" customFormat="1" ht="35" customHeight="1">
      <c r="B21" s="199" t="s">
        <v>869</v>
      </c>
      <c r="C21" s="200"/>
      <c r="D21" s="84"/>
    </row>
    <row r="22" spans="2:4" ht="19.25" customHeight="1">
      <c r="B22" s="209" t="s">
        <v>177</v>
      </c>
      <c r="C22" s="210" t="s">
        <v>859</v>
      </c>
      <c r="D22" s="88"/>
    </row>
    <row r="23" spans="2:4" ht="21" customHeight="1">
      <c r="B23" s="102" t="s">
        <v>380</v>
      </c>
      <c r="C23" s="213">
        <f>'Pillar 3 CAPACITY'!$J$24</f>
        <v>0</v>
      </c>
      <c r="D23" s="89"/>
    </row>
    <row r="24" spans="2:4" ht="21" customHeight="1">
      <c r="B24" s="103" t="s">
        <v>410</v>
      </c>
      <c r="C24" s="212">
        <f>'Pillar 3 CAPACITY'!$J$37</f>
        <v>0</v>
      </c>
      <c r="D24" s="89"/>
    </row>
    <row r="25" spans="2:4" ht="21" customHeight="1">
      <c r="B25" s="102" t="s">
        <v>870</v>
      </c>
      <c r="C25" s="213">
        <f>'Pillar 3 CAPACITY'!$J$43</f>
        <v>0</v>
      </c>
      <c r="D25" s="89"/>
    </row>
    <row r="26" spans="2:4" ht="21" customHeight="1">
      <c r="B26" s="103" t="s">
        <v>871</v>
      </c>
      <c r="C26" s="212">
        <f>'Pillar 3 CAPACITY'!$J$60</f>
        <v>0</v>
      </c>
      <c r="D26" s="89"/>
    </row>
    <row r="27" spans="2:4" ht="21" customHeight="1">
      <c r="B27" s="102" t="s">
        <v>872</v>
      </c>
      <c r="C27" s="213">
        <f>'Pillar 3 CAPACITY'!$J$74</f>
        <v>0</v>
      </c>
      <c r="D27" s="89"/>
    </row>
    <row r="28" spans="2:4" ht="21" customHeight="1">
      <c r="B28" s="103" t="s">
        <v>873</v>
      </c>
      <c r="C28" s="212">
        <f>'Pillar 3 CAPACITY'!$J$85</f>
        <v>0</v>
      </c>
      <c r="D28" s="89"/>
    </row>
    <row r="29" spans="2:4" ht="21" customHeight="1">
      <c r="B29" s="102" t="s">
        <v>562</v>
      </c>
      <c r="C29" s="213">
        <f>'Pillar 3 CAPACITY'!$J$99</f>
        <v>0</v>
      </c>
      <c r="D29" s="89"/>
    </row>
    <row r="30" spans="2:4" ht="21" customHeight="1">
      <c r="B30" s="103" t="s">
        <v>592</v>
      </c>
      <c r="C30" s="212">
        <f>'Pillar 3 CAPACITY'!$J$109</f>
        <v>0</v>
      </c>
      <c r="D30" s="89"/>
    </row>
    <row r="31" spans="2:4" ht="30" customHeight="1">
      <c r="B31" s="211" t="s">
        <v>874</v>
      </c>
      <c r="C31" s="201">
        <f>'Pillar 3 CAPACITY'!$I$110</f>
        <v>0</v>
      </c>
    </row>
    <row r="32" spans="2:4" ht="19.25" customHeight="1">
      <c r="B32" s="300" t="s">
        <v>875</v>
      </c>
      <c r="C32" s="300"/>
      <c r="D32" s="81"/>
    </row>
    <row r="33" spans="2:4" ht="19.25" customHeight="1">
      <c r="B33" s="83"/>
      <c r="C33" s="83"/>
    </row>
    <row r="34" spans="2:4" s="70" customFormat="1" ht="35" customHeight="1">
      <c r="B34" s="94" t="s">
        <v>876</v>
      </c>
      <c r="C34" s="216"/>
      <c r="D34" s="84"/>
    </row>
    <row r="35" spans="2:4" ht="19.25" customHeight="1">
      <c r="B35" s="93" t="s">
        <v>177</v>
      </c>
      <c r="C35" s="105" t="s">
        <v>859</v>
      </c>
      <c r="D35" s="88"/>
    </row>
    <row r="36" spans="2:4" ht="31">
      <c r="B36" s="104" t="s">
        <v>877</v>
      </c>
      <c r="C36" s="76">
        <f>'Pillar 4 LANDSCAPE'!$J$22</f>
        <v>0</v>
      </c>
      <c r="D36" s="89"/>
    </row>
    <row r="37" spans="2:4" ht="21" customHeight="1">
      <c r="B37" s="103" t="s">
        <v>878</v>
      </c>
      <c r="C37" s="77">
        <f>'Pillar 4 LANDSCAPE'!$J$30</f>
        <v>0</v>
      </c>
      <c r="D37" s="89"/>
    </row>
    <row r="38" spans="2:4" ht="21" customHeight="1">
      <c r="B38" s="102" t="s">
        <v>879</v>
      </c>
      <c r="C38" s="76">
        <f>'Pillar 4 LANDSCAPE'!$J$37</f>
        <v>0</v>
      </c>
      <c r="D38" s="89"/>
    </row>
    <row r="39" spans="2:4" ht="21" customHeight="1">
      <c r="B39" s="103" t="s">
        <v>880</v>
      </c>
      <c r="C39" s="77">
        <f>'Pillar 4 LANDSCAPE'!$J$64</f>
        <v>0</v>
      </c>
      <c r="D39" s="89"/>
    </row>
    <row r="40" spans="2:4" ht="21" customHeight="1">
      <c r="B40" s="102" t="s">
        <v>881</v>
      </c>
      <c r="C40" s="76">
        <f>'Pillar 4 LANDSCAPE'!$J$74</f>
        <v>0</v>
      </c>
      <c r="D40" s="89"/>
    </row>
    <row r="41" spans="2:4" ht="21" customHeight="1">
      <c r="B41" s="103" t="s">
        <v>812</v>
      </c>
      <c r="C41" s="77">
        <f>'Pillar 4 LANDSCAPE'!$J$80</f>
        <v>0</v>
      </c>
      <c r="D41" s="89"/>
    </row>
    <row r="42" spans="2:4" ht="42" customHeight="1">
      <c r="B42" s="104" t="s">
        <v>825</v>
      </c>
      <c r="C42" s="76">
        <f>'Pillar 4 LANDSCAPE'!$J$87</f>
        <v>0</v>
      </c>
      <c r="D42" s="89"/>
    </row>
    <row r="43" spans="2:4" ht="31">
      <c r="B43" s="215" t="s">
        <v>836</v>
      </c>
      <c r="C43" s="77">
        <f>'Pillar 4 LANDSCAPE'!$J$90</f>
        <v>0</v>
      </c>
      <c r="D43" s="89"/>
    </row>
    <row r="44" spans="2:4" ht="21" customHeight="1">
      <c r="B44" s="102" t="s">
        <v>842</v>
      </c>
      <c r="C44" s="76">
        <f>'Pillar 4 LANDSCAPE'!$J$96</f>
        <v>0</v>
      </c>
      <c r="D44" s="89"/>
    </row>
    <row r="45" spans="2:4" ht="30" customHeight="1">
      <c r="B45" s="96" t="s">
        <v>856</v>
      </c>
      <c r="C45" s="75">
        <f>'Pillar 4 LANDSCAPE'!$I$97</f>
        <v>0</v>
      </c>
    </row>
    <row r="46" spans="2:4" ht="19.25" customHeight="1">
      <c r="B46" s="300" t="s">
        <v>882</v>
      </c>
      <c r="C46" s="300"/>
      <c r="D46" s="81"/>
    </row>
    <row r="47" spans="2:4" ht="19.25" customHeight="1">
      <c r="B47" s="83"/>
      <c r="C47" s="83"/>
    </row>
    <row r="48" spans="2:4" ht="60" customHeight="1">
      <c r="B48" s="92" t="s">
        <v>883</v>
      </c>
      <c r="C48" s="91">
        <f>AVERAGE($C$10,$C$18,$C$31,$C$45)</f>
        <v>0</v>
      </c>
      <c r="D48" s="90"/>
    </row>
    <row r="49" spans="2:3" ht="19.25" customHeight="1">
      <c r="B49" s="300" t="s">
        <v>884</v>
      </c>
      <c r="C49" s="300"/>
    </row>
    <row r="50" spans="2:3"/>
  </sheetData>
  <sheetProtection algorithmName="SHA-512" hashValue="uDZHPCpaAy3eJ58TiezEc3qnxAod4sqv7iAS+ZYOlwrSimjWCidcX9o/+NCTMQgYLdLZfkIeL7l9kHYh8nRjxg==" saltValue="qlx2jmaC0DpUcN1daApWQg==" spinCount="100000" sheet="1" objects="1" scenarios="1"/>
  <mergeCells count="7">
    <mergeCell ref="B2:C2"/>
    <mergeCell ref="B46:C46"/>
    <mergeCell ref="B49:C49"/>
    <mergeCell ref="B11:C11"/>
    <mergeCell ref="B32:C32"/>
    <mergeCell ref="B19:C19"/>
    <mergeCell ref="B3:C3"/>
  </mergeCells>
  <pageMargins left="0.7" right="0.7" top="0.75" bottom="0.75" header="0.3" footer="0.3"/>
  <pageSetup scale="55" fitToWidth="0" fitToHeight="0" orientation="portrait" r:id="rId1"/>
  <headerFooter>
    <oddFooter>&amp;R_x000D_&amp;1#&amp;"Calibri"&amp;10&amp;K000000 Official Use Only</oddFooter>
  </headerFooter>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F094976B1C6245BAB5BCECAC284645" ma:contentTypeVersion="17" ma:contentTypeDescription="Create a new document." ma:contentTypeScope="" ma:versionID="3620e9c0d1a16779aea146adda0186f7">
  <xsd:schema xmlns:xsd="http://www.w3.org/2001/XMLSchema" xmlns:xs="http://www.w3.org/2001/XMLSchema" xmlns:p="http://schemas.microsoft.com/office/2006/metadata/properties" xmlns:ns2="69276225-f05c-44c5-92dc-c999460a4149" xmlns:ns3="46f3a809-46a3-44ee-a0f1-42a271529c86" targetNamespace="http://schemas.microsoft.com/office/2006/metadata/properties" ma:root="true" ma:fieldsID="f2afd3ea0446edf26a13b3c7fc9e6232" ns2:_="" ns3:_="">
    <xsd:import namespace="69276225-f05c-44c5-92dc-c999460a4149"/>
    <xsd:import namespace="46f3a809-46a3-44ee-a0f1-42a271529c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LengthInSeconds" minOccurs="0"/>
                <xsd:element ref="ns3:MediaServiceDateTaken" minOccurs="0"/>
                <xsd:element ref="ns3:MediaServiceAutoKeyPoints" minOccurs="0"/>
                <xsd:element ref="ns3:MediaServiceKeyPoints" minOccurs="0"/>
                <xsd:element ref="ns3:MediaServiceOCR" minOccurs="0"/>
                <xsd:element ref="ns3:MediaServiceLocation"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76225-f05c-44c5-92dc-c999460a414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2d65da7-472f-44c6-be22-218d2da46f49}" ma:internalName="TaxCatchAll" ma:showField="CatchAllData" ma:web="69276225-f05c-44c5-92dc-c999460a414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f3a809-46a3-44ee-a0f1-42a271529c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0d4899-0986-466d-9443-4d7b8518a0f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f3a809-46a3-44ee-a0f1-42a271529c86">
      <Terms xmlns="http://schemas.microsoft.com/office/infopath/2007/PartnerControls"/>
    </lcf76f155ced4ddcb4097134ff3c332f>
    <TaxCatchAll xmlns="69276225-f05c-44c5-92dc-c999460a41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0EB87-82F9-4485-ABEF-424CF996F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76225-f05c-44c5-92dc-c999460a4149"/>
    <ds:schemaRef ds:uri="46f3a809-46a3-44ee-a0f1-42a271529c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3BB2C5-8467-413E-BF90-9962E6EA0ED9}">
  <ds:schemaRefs>
    <ds:schemaRef ds:uri="46f3a809-46a3-44ee-a0f1-42a271529c86"/>
    <ds:schemaRef ds:uri="http://purl.org/dc/elements/1.1/"/>
    <ds:schemaRef ds:uri="http://purl.org/dc/terms/"/>
    <ds:schemaRef ds:uri="http://schemas.openxmlformats.org/package/2006/metadata/core-properties"/>
    <ds:schemaRef ds:uri="http://schemas.microsoft.com/office/2006/documentManagement/types"/>
    <ds:schemaRef ds:uri="69276225-f05c-44c5-92dc-c999460a4149"/>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32F6301-569D-4B8E-AE50-8AA17CABEE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Pillar 1 DEMAND&amp;ADOPTION</vt:lpstr>
      <vt:lpstr>OLDPillar 1</vt:lpstr>
      <vt:lpstr>OLDPillar 1_4Nov</vt:lpstr>
      <vt:lpstr>Pillar 2 LAWS</vt:lpstr>
      <vt:lpstr>Pillar 3 CAPACITY</vt:lpstr>
      <vt:lpstr>FORMATTED_Pillar 1 LAWS</vt:lpstr>
      <vt:lpstr>Pillar 4 LANDSCAPE</vt:lpstr>
      <vt:lpstr>Overall Score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Hulseman</dc:creator>
  <cp:keywords/>
  <dc:description/>
  <cp:lastModifiedBy>Grace Hulseman</cp:lastModifiedBy>
  <cp:revision/>
  <dcterms:created xsi:type="dcterms:W3CDTF">2024-10-31T20:55:23Z</dcterms:created>
  <dcterms:modified xsi:type="dcterms:W3CDTF">2025-06-18T19:29:07Z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0x0101006BF094976B1C6245BAB5BCECAC284645</vt:lpwstr>
  </property>
  <property fmtid="{D5CDD505-2E9C-101B-9397-08002B2CF9AE}" pid="3" name="MediaServiceImageTags">
    <vt:lpwstr/>
  </property>
  <property fmtid="{D5CDD505-2E9C-101B-9397-08002B2CF9AE}" pid="4" name="MSIP_Label_f1bf45b6-5649-4236-82a3-f45024cd282e_Enabled">
    <vt:lpwstr>true</vt:lpwstr>
  </property>
  <property fmtid="{D5CDD505-2E9C-101B-9397-08002B2CF9AE}" pid="5" name="MSIP_Label_f1bf45b6-5649-4236-82a3-f45024cd282e_SetDate">
    <vt:lpwstr>2025-06-08T21:34:55Z</vt:lpwstr>
  </property>
  <property fmtid="{D5CDD505-2E9C-101B-9397-08002B2CF9AE}" pid="6" name="MSIP_Label_f1bf45b6-5649-4236-82a3-f45024cd282e_Method">
    <vt:lpwstr>Standard</vt:lpwstr>
  </property>
  <property fmtid="{D5CDD505-2E9C-101B-9397-08002B2CF9AE}" pid="7" name="MSIP_Label_f1bf45b6-5649-4236-82a3-f45024cd282e_Name">
    <vt:lpwstr>Official Use Only</vt:lpwstr>
  </property>
  <property fmtid="{D5CDD505-2E9C-101B-9397-08002B2CF9AE}" pid="8" name="MSIP_Label_f1bf45b6-5649-4236-82a3-f45024cd282e_SiteId">
    <vt:lpwstr>31a2fec0-266b-4c67-b56e-2796d8f59c36</vt:lpwstr>
  </property>
  <property fmtid="{D5CDD505-2E9C-101B-9397-08002B2CF9AE}" pid="9" name="MSIP_Label_f1bf45b6-5649-4236-82a3-f45024cd282e_ActionId">
    <vt:lpwstr>abb84156-31bd-4dad-90a3-02ed48812eee</vt:lpwstr>
  </property>
  <property fmtid="{D5CDD505-2E9C-101B-9397-08002B2CF9AE}" pid="10" name="MSIP_Label_f1bf45b6-5649-4236-82a3-f45024cd282e_ContentBits">
    <vt:lpwstr>2</vt:lpwstr>
  </property>
  <property fmtid="{D5CDD505-2E9C-101B-9397-08002B2CF9AE}" pid="11" name="MSIP_Label_f1bf45b6-5649-4236-82a3-f45024cd282e_Tag">
    <vt:lpwstr>10, 3, 0, 1</vt:lpwstr>
  </property>
</Properties>
</file>